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2"/>
  </bookViews>
  <sheets>
    <sheet name="Հ3 Մաս 1 և 2" sheetId="1" r:id="rId1"/>
    <sheet name="Հ3 Մաս 3" sheetId="3" r:id="rId2"/>
    <sheet name="Հ3 Մաս 4" sheetId="5" r:id="rId3"/>
    <sheet name="Հ4" sheetId="6" r:id="rId4"/>
    <sheet name="Հ5" sheetId="8" r:id="rId5"/>
    <sheet name="Հ6" sheetId="7" r:id="rId6"/>
    <sheet name="Հ7 Ձև1" sheetId="9" r:id="rId7"/>
    <sheet name="Հ7 Ձև2" sheetId="19" r:id="rId8"/>
    <sheet name="Հ8" sheetId="10" r:id="rId9"/>
    <sheet name="Հ9" sheetId="12" r:id="rId10"/>
    <sheet name="Հ10" sheetId="16" r:id="rId11"/>
    <sheet name="Լրացման պահանջներ" sheetId="14" r:id="rId12"/>
  </sheets>
  <definedNames>
    <definedName name="_ftn1" localSheetId="0">'Հ3 Մաս 1 և 2'!#REF!</definedName>
    <definedName name="_ftn10" localSheetId="0">'Հ3 Մաս 1 և 2'!#REF!</definedName>
    <definedName name="_ftn11" localSheetId="0">'Հ3 Մաս 1 և 2'!#REF!</definedName>
    <definedName name="_ftn12" localSheetId="0">'Հ3 Մաս 1 և 2'!#REF!</definedName>
    <definedName name="_ftn13" localSheetId="0">'Հ3 Մաս 1 և 2'!#REF!</definedName>
    <definedName name="_ftn14" localSheetId="0">'Հ3 Մաս 1 և 2'!#REF!</definedName>
    <definedName name="_ftn15" localSheetId="0">'Հ3 Մաս 1 և 2'!#REF!</definedName>
    <definedName name="_ftn16" localSheetId="0">'Հ3 Մաս 1 և 2'!#REF!</definedName>
    <definedName name="_ftn17" localSheetId="0">'Հ3 Մաս 1 և 2'!#REF!</definedName>
    <definedName name="_ftn18" localSheetId="0">'Հ3 Մաս 1 և 2'!#REF!</definedName>
    <definedName name="_ftn19" localSheetId="0">'Հ3 Մաս 1 և 2'!#REF!</definedName>
    <definedName name="_ftn2" localSheetId="0">'Հ3 Մաս 1 և 2'!#REF!</definedName>
    <definedName name="_ftn20" localSheetId="0">'Հ3 Մաս 1 և 2'!#REF!</definedName>
    <definedName name="_ftn3" localSheetId="0">'Հ3 Մաս 1 և 2'!#REF!</definedName>
    <definedName name="_ftn4" localSheetId="0">'Հ3 Մաս 1 և 2'!#REF!</definedName>
    <definedName name="_ftn5" localSheetId="0">'Հ3 Մաս 1 և 2'!#REF!</definedName>
    <definedName name="_ftn6" localSheetId="0">'Հ3 Մաս 1 և 2'!#REF!</definedName>
    <definedName name="_ftn7" localSheetId="0">'Հ3 Մաս 1 և 2'!#REF!</definedName>
    <definedName name="_ftn8" localSheetId="0">'Հ3 Մաս 1 և 2'!#REF!</definedName>
    <definedName name="_ftn9" localSheetId="0">'Հ3 Մաս 1 և 2'!#REF!</definedName>
    <definedName name="_ftnref1" localSheetId="0">'Հ3 Մաս 1 և 2'!#REF!</definedName>
    <definedName name="_ftnref10" localSheetId="0">'Հ3 Մաս 1 և 2'!$B$93</definedName>
    <definedName name="_ftnref11" localSheetId="0">'Հ3 Մաս 1 և 2'!$C$94</definedName>
    <definedName name="_ftnref12" localSheetId="0">'Հ3 Մաս 1 և 2'!$D$94</definedName>
    <definedName name="_ftnref13" localSheetId="0">'Հ3 Մաս 1 և 2'!$E$94</definedName>
    <definedName name="_ftnref14" localSheetId="0">'Հ3 Մաս 1 և 2'!$F$94</definedName>
    <definedName name="_ftnref15" localSheetId="0">'Հ3 Մաս 1 և 2'!#REF!</definedName>
    <definedName name="_ftnref16" localSheetId="0">'Հ3 Մաս 1 և 2'!#REF!</definedName>
    <definedName name="_ftnref17" localSheetId="0">'Հ3 Մաս 1 և 2'!$H$106</definedName>
    <definedName name="_ftnref18" localSheetId="0">'Հ3 Մաս 1 և 2'!#REF!</definedName>
    <definedName name="_ftnref19" localSheetId="0">'Հ3 Մաս 1 և 2'!#REF!</definedName>
    <definedName name="_ftnref2" localSheetId="0">'Հ3 Մաս 1 և 2'!$A$2</definedName>
    <definedName name="_ftnref20" localSheetId="0">'Հ3 Մաս 1 և 2'!#REF!</definedName>
    <definedName name="_ftnref3" localSheetId="0">'Հ3 Մաս 1 և 2'!#REF!</definedName>
    <definedName name="_ftnref4" localSheetId="0">'Հ3 Մաս 1 և 2'!$C$21</definedName>
    <definedName name="_ftnref5" localSheetId="0">'Հ3 Մաս 1 և 2'!$B$28</definedName>
    <definedName name="_ftnref6" localSheetId="0">'Հ3 Մաս 1 և 2'!$A$29</definedName>
    <definedName name="_ftnref7" localSheetId="0">'Հ3 Մաս 1 և 2'!$B$33</definedName>
    <definedName name="_ftnref8" localSheetId="0">'Հ3 Մաս 1 և 2'!$G$92</definedName>
    <definedName name="_ftnref9" localSheetId="0">'Հ3 Մաս 1 և 2'!$H$92</definedName>
    <definedName name="_Toc501014755" localSheetId="0">'Հ3 Մաս 1 և 2'!#REF!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 l="1"/>
  <c r="H59" i="1"/>
  <c r="I39" i="1" l="1"/>
  <c r="H39" i="1"/>
  <c r="G39" i="1"/>
  <c r="F39" i="1" l="1"/>
  <c r="F45" i="1"/>
  <c r="F51" i="1"/>
  <c r="F71" i="1"/>
  <c r="F65" i="1"/>
  <c r="H125" i="5" l="1"/>
  <c r="G125" i="5"/>
  <c r="F125" i="5"/>
  <c r="D125" i="5"/>
  <c r="G112" i="5"/>
  <c r="H112" i="5"/>
  <c r="DL6" i="6" l="1"/>
  <c r="N6" i="8" s="1"/>
  <c r="M6" i="8" s="1"/>
  <c r="DL7" i="6"/>
  <c r="N7" i="8" s="1"/>
  <c r="M7" i="8" s="1"/>
  <c r="DL8" i="6"/>
  <c r="N8" i="8" s="1"/>
  <c r="M8" i="8" s="1"/>
  <c r="DL9" i="6"/>
  <c r="N9" i="8" s="1"/>
  <c r="M9" i="8" s="1"/>
  <c r="DL10" i="6"/>
  <c r="N10" i="8" s="1"/>
  <c r="M10" i="8" s="1"/>
  <c r="DL11" i="6"/>
  <c r="N11" i="8" s="1"/>
  <c r="M11" i="8" s="1"/>
  <c r="DL5" i="6"/>
  <c r="CK6" i="6"/>
  <c r="L6" i="8" s="1"/>
  <c r="K6" i="8" s="1"/>
  <c r="CK7" i="6"/>
  <c r="L7" i="8" s="1"/>
  <c r="K7" i="8" s="1"/>
  <c r="CK8" i="6"/>
  <c r="L8" i="8" s="1"/>
  <c r="K8" i="8" s="1"/>
  <c r="CK9" i="6"/>
  <c r="L9" i="8" s="1"/>
  <c r="K9" i="8" s="1"/>
  <c r="CK10" i="6"/>
  <c r="L10" i="8" s="1"/>
  <c r="K10" i="8" s="1"/>
  <c r="CK11" i="6"/>
  <c r="L11" i="8" s="1"/>
  <c r="K11" i="8" s="1"/>
  <c r="CK5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BJ6" i="6"/>
  <c r="J6" i="8" s="1"/>
  <c r="I6" i="8" s="1"/>
  <c r="BJ7" i="6"/>
  <c r="J7" i="8" s="1"/>
  <c r="I7" i="8" s="1"/>
  <c r="BJ8" i="6"/>
  <c r="J8" i="8" s="1"/>
  <c r="I8" i="8" s="1"/>
  <c r="BJ9" i="6"/>
  <c r="J9" i="8" s="1"/>
  <c r="I9" i="8" s="1"/>
  <c r="BJ10" i="6"/>
  <c r="J10" i="8" s="1"/>
  <c r="I10" i="8" s="1"/>
  <c r="BJ11" i="6"/>
  <c r="J11" i="8" s="1"/>
  <c r="I11" i="8" s="1"/>
  <c r="BJ5" i="6"/>
  <c r="BN12" i="6"/>
  <c r="BM12" i="6"/>
  <c r="BL12" i="6"/>
  <c r="BK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CF12" i="6"/>
  <c r="CE12" i="6"/>
  <c r="CD12" i="6"/>
  <c r="CC12" i="6"/>
  <c r="CB12" i="6"/>
  <c r="CA12" i="6"/>
  <c r="CI12" i="6"/>
  <c r="CH12" i="6"/>
  <c r="CG12" i="6"/>
  <c r="AI6" i="6"/>
  <c r="AI7" i="6"/>
  <c r="AI8" i="6"/>
  <c r="AI9" i="6"/>
  <c r="AI10" i="6"/>
  <c r="AI11" i="6"/>
  <c r="H11" i="8" s="1"/>
  <c r="G11" i="8" s="1"/>
  <c r="H6" i="6"/>
  <c r="F6" i="8" s="1"/>
  <c r="E6" i="8" s="1"/>
  <c r="H7" i="6"/>
  <c r="H8" i="6"/>
  <c r="F8" i="8" s="1"/>
  <c r="E8" i="8" s="1"/>
  <c r="H9" i="6"/>
  <c r="H10" i="6"/>
  <c r="F10" i="8" s="1"/>
  <c r="E10" i="8" s="1"/>
  <c r="H11" i="6"/>
  <c r="F11" i="8" s="1"/>
  <c r="E11" i="8" s="1"/>
  <c r="H5" i="6"/>
  <c r="E137" i="5"/>
  <c r="E125" i="5" l="1"/>
  <c r="H10" i="8"/>
  <c r="G10" i="8" s="1"/>
  <c r="F59" i="1"/>
  <c r="E112" i="5" s="1"/>
  <c r="H9" i="8"/>
  <c r="G9" i="8" s="1"/>
  <c r="H33" i="1"/>
  <c r="L5" i="8"/>
  <c r="K5" i="8" s="1"/>
  <c r="I33" i="1"/>
  <c r="N5" i="8"/>
  <c r="M5" i="8" s="1"/>
  <c r="E45" i="1"/>
  <c r="D81" i="5" s="1"/>
  <c r="F7" i="8"/>
  <c r="E7" i="8" s="1"/>
  <c r="E100" i="5"/>
  <c r="H8" i="8"/>
  <c r="G8" i="8" s="1"/>
  <c r="G33" i="1"/>
  <c r="F50" i="5" s="1"/>
  <c r="J5" i="8"/>
  <c r="I5" i="8" s="1"/>
  <c r="F5" i="8"/>
  <c r="E5" i="8" s="1"/>
  <c r="E33" i="1"/>
  <c r="H6" i="8"/>
  <c r="G6" i="8" s="1"/>
  <c r="E59" i="1"/>
  <c r="D112" i="5" s="1"/>
  <c r="F9" i="8"/>
  <c r="E9" i="8" s="1"/>
  <c r="E81" i="5"/>
  <c r="H7" i="8"/>
  <c r="G7" i="8" s="1"/>
  <c r="G59" i="1"/>
  <c r="F112" i="5" s="1"/>
  <c r="AW12" i="6"/>
  <c r="V12" i="6"/>
  <c r="G25" i="1" l="1"/>
  <c r="D9" i="10" s="1"/>
  <c r="I25" i="1"/>
  <c r="F9" i="10" s="1"/>
  <c r="H50" i="5"/>
  <c r="H25" i="1"/>
  <c r="E9" i="10" s="1"/>
  <c r="G50" i="5"/>
  <c r="AI5" i="6"/>
  <c r="BD12" i="6"/>
  <c r="BC12" i="6"/>
  <c r="BB12" i="6"/>
  <c r="BA12" i="6"/>
  <c r="AY12" i="6"/>
  <c r="AX12" i="6"/>
  <c r="AU12" i="6"/>
  <c r="AT12" i="6"/>
  <c r="AN12" i="6"/>
  <c r="AK12" i="6"/>
  <c r="AJ12" i="6"/>
  <c r="AV12" i="6"/>
  <c r="AS12" i="6"/>
  <c r="AR12" i="6"/>
  <c r="AQ12" i="6"/>
  <c r="AP12" i="6"/>
  <c r="AO12" i="6"/>
  <c r="AM12" i="6"/>
  <c r="AL12" i="6"/>
  <c r="AZ12" i="6"/>
  <c r="BF12" i="6"/>
  <c r="BE12" i="6"/>
  <c r="W12" i="6"/>
  <c r="U12" i="6"/>
  <c r="T12" i="6"/>
  <c r="R12" i="6"/>
  <c r="Q12" i="6"/>
  <c r="P12" i="6"/>
  <c r="N12" i="6"/>
  <c r="M12" i="6"/>
  <c r="L12" i="6"/>
  <c r="K12" i="6"/>
  <c r="J12" i="6"/>
  <c r="I12" i="6"/>
  <c r="X12" i="6"/>
  <c r="S12" i="6"/>
  <c r="O12" i="6"/>
  <c r="AC12" i="6"/>
  <c r="AB12" i="6"/>
  <c r="AA12" i="6"/>
  <c r="Z12" i="6"/>
  <c r="Y12" i="6"/>
  <c r="AF12" i="6"/>
  <c r="AE12" i="6"/>
  <c r="AD12" i="6"/>
  <c r="F33" i="1" l="1"/>
  <c r="H5" i="8"/>
  <c r="G5" i="8" s="1"/>
  <c r="C14" i="5"/>
  <c r="C13" i="5"/>
  <c r="C12" i="5"/>
  <c r="C6" i="5"/>
  <c r="F25" i="1" l="1"/>
  <c r="C7" i="10" s="1"/>
  <c r="E50" i="5"/>
  <c r="E8" i="3"/>
  <c r="D8" i="3"/>
  <c r="B8" i="3"/>
  <c r="F16" i="12" l="1"/>
  <c r="G16" i="12"/>
  <c r="E16" i="12"/>
  <c r="M17" i="19" l="1"/>
  <c r="N17" i="19"/>
  <c r="P17" i="19"/>
  <c r="Q17" i="19"/>
  <c r="S17" i="19"/>
  <c r="E17" i="19"/>
  <c r="F17" i="19"/>
  <c r="G17" i="19"/>
  <c r="H17" i="19"/>
  <c r="J17" i="19"/>
  <c r="K17" i="19"/>
  <c r="Q16" i="19"/>
  <c r="N16" i="19"/>
  <c r="K16" i="19"/>
  <c r="H16" i="19"/>
  <c r="E16" i="19"/>
  <c r="Q15" i="19"/>
  <c r="N15" i="19"/>
  <c r="K15" i="19"/>
  <c r="H15" i="19"/>
  <c r="E15" i="19"/>
  <c r="Q14" i="19"/>
  <c r="N14" i="19"/>
  <c r="K14" i="19"/>
  <c r="H14" i="19"/>
  <c r="E14" i="19"/>
  <c r="Q13" i="19"/>
  <c r="N13" i="19"/>
  <c r="K13" i="19"/>
  <c r="H13" i="19"/>
  <c r="E13" i="19"/>
  <c r="Q12" i="19"/>
  <c r="N12" i="19"/>
  <c r="K12" i="19"/>
  <c r="H12" i="19"/>
  <c r="E12" i="19"/>
  <c r="Q11" i="19"/>
  <c r="N11" i="19"/>
  <c r="K11" i="19"/>
  <c r="H11" i="19"/>
  <c r="E11" i="19"/>
  <c r="Q10" i="19"/>
  <c r="N10" i="19"/>
  <c r="K10" i="19"/>
  <c r="H10" i="19"/>
  <c r="E10" i="19"/>
  <c r="Q9" i="19"/>
  <c r="N9" i="19"/>
  <c r="R17" i="19" s="1"/>
  <c r="K9" i="19"/>
  <c r="H9" i="19"/>
  <c r="E9" i="19"/>
  <c r="Q8" i="19"/>
  <c r="N8" i="19"/>
  <c r="K8" i="19"/>
  <c r="H8" i="19"/>
  <c r="E8" i="19"/>
  <c r="AT16" i="9"/>
  <c r="AT15" i="9"/>
  <c r="AT14" i="9"/>
  <c r="AT13" i="9"/>
  <c r="AT12" i="9"/>
  <c r="AT11" i="9"/>
  <c r="AT10" i="9"/>
  <c r="AT9" i="9"/>
  <c r="AT8" i="9"/>
  <c r="AQ16" i="9"/>
  <c r="AQ15" i="9"/>
  <c r="AQ14" i="9"/>
  <c r="AQ13" i="9"/>
  <c r="AQ12" i="9"/>
  <c r="AQ11" i="9"/>
  <c r="AQ10" i="9"/>
  <c r="AQ9" i="9"/>
  <c r="AQ8" i="9"/>
  <c r="AN16" i="9"/>
  <c r="AN15" i="9"/>
  <c r="AN14" i="9"/>
  <c r="AN13" i="9"/>
  <c r="AN12" i="9"/>
  <c r="AN11" i="9"/>
  <c r="AN10" i="9"/>
  <c r="AN9" i="9"/>
  <c r="AN8" i="9"/>
  <c r="AK16" i="9"/>
  <c r="AK15" i="9"/>
  <c r="AK14" i="9"/>
  <c r="AK13" i="9"/>
  <c r="AK12" i="9"/>
  <c r="AK11" i="9"/>
  <c r="AK10" i="9"/>
  <c r="AK9" i="9"/>
  <c r="AK8" i="9"/>
  <c r="AH16" i="9"/>
  <c r="AH15" i="9"/>
  <c r="AH14" i="9"/>
  <c r="AH13" i="9"/>
  <c r="AH12" i="9"/>
  <c r="AH11" i="9"/>
  <c r="AH10" i="9"/>
  <c r="AH9" i="9"/>
  <c r="AH18" i="9" s="1"/>
  <c r="AH8" i="9"/>
  <c r="AF17" i="9"/>
  <c r="AG17" i="9"/>
  <c r="AI17" i="9"/>
  <c r="AJ17" i="9"/>
  <c r="AL17" i="9"/>
  <c r="AM17" i="9"/>
  <c r="AO17" i="9"/>
  <c r="AP17" i="9"/>
  <c r="AR17" i="9"/>
  <c r="AS17" i="9"/>
  <c r="AU17" i="9"/>
  <c r="AV17" i="9"/>
  <c r="AE18" i="9"/>
  <c r="AF18" i="9"/>
  <c r="AG18" i="9"/>
  <c r="AI18" i="9"/>
  <c r="AJ18" i="9"/>
  <c r="AL18" i="9"/>
  <c r="AM18" i="9"/>
  <c r="AN18" i="9"/>
  <c r="AO18" i="9"/>
  <c r="AP18" i="9"/>
  <c r="AR18" i="9"/>
  <c r="AS18" i="9"/>
  <c r="AT18" i="9"/>
  <c r="AU18" i="9"/>
  <c r="AV18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E16" i="9"/>
  <c r="AE15" i="9"/>
  <c r="AE14" i="9"/>
  <c r="AE13" i="9"/>
  <c r="AE12" i="9"/>
  <c r="AE11" i="9"/>
  <c r="AE10" i="9"/>
  <c r="AE9" i="9"/>
  <c r="AE8" i="9"/>
  <c r="AE17" i="9" s="1"/>
  <c r="AB9" i="9"/>
  <c r="AB10" i="9"/>
  <c r="AB11" i="9"/>
  <c r="AB12" i="9"/>
  <c r="AB13" i="9"/>
  <c r="AB14" i="9"/>
  <c r="Y9" i="9"/>
  <c r="Y10" i="9"/>
  <c r="Y11" i="9"/>
  <c r="Y12" i="9"/>
  <c r="Y13" i="9"/>
  <c r="Y14" i="9"/>
  <c r="V9" i="9"/>
  <c r="V10" i="9"/>
  <c r="V11" i="9"/>
  <c r="V12" i="9"/>
  <c r="V13" i="9"/>
  <c r="V14" i="9"/>
  <c r="V19" i="9" s="1"/>
  <c r="V15" i="9"/>
  <c r="S9" i="9"/>
  <c r="S10" i="9"/>
  <c r="S11" i="9"/>
  <c r="S12" i="9"/>
  <c r="S13" i="9"/>
  <c r="S14" i="9"/>
  <c r="S15" i="9"/>
  <c r="S20" i="9" s="1"/>
  <c r="P9" i="9"/>
  <c r="P10" i="9"/>
  <c r="P11" i="9"/>
  <c r="P12" i="9"/>
  <c r="P13" i="9"/>
  <c r="P14" i="9"/>
  <c r="M9" i="9"/>
  <c r="M10" i="9"/>
  <c r="M11" i="9"/>
  <c r="M12" i="9"/>
  <c r="M13" i="9"/>
  <c r="J9" i="9"/>
  <c r="J10" i="9"/>
  <c r="J11" i="9"/>
  <c r="J12" i="9"/>
  <c r="J13" i="9"/>
  <c r="G9" i="9"/>
  <c r="G10" i="9"/>
  <c r="G11" i="9"/>
  <c r="G12" i="9"/>
  <c r="G13" i="9"/>
  <c r="G14" i="9"/>
  <c r="AB16" i="9"/>
  <c r="AB15" i="9"/>
  <c r="AB20" i="9" s="1"/>
  <c r="AB8" i="9"/>
  <c r="AB18" i="9" s="1"/>
  <c r="Y16" i="9"/>
  <c r="Y15" i="9"/>
  <c r="Y20" i="9" s="1"/>
  <c r="Y8" i="9"/>
  <c r="V16" i="9"/>
  <c r="V20" i="9"/>
  <c r="V8" i="9"/>
  <c r="S16" i="9"/>
  <c r="S8" i="9"/>
  <c r="P16" i="9"/>
  <c r="P15" i="9"/>
  <c r="P20" i="9" s="1"/>
  <c r="P8" i="9"/>
  <c r="M16" i="9"/>
  <c r="M15" i="9"/>
  <c r="M20" i="9" s="1"/>
  <c r="M14" i="9"/>
  <c r="M19" i="9" s="1"/>
  <c r="M8" i="9"/>
  <c r="J16" i="9"/>
  <c r="J15" i="9"/>
  <c r="J20" i="9" s="1"/>
  <c r="J14" i="9"/>
  <c r="J8" i="9"/>
  <c r="G15" i="9"/>
  <c r="G20" i="9" s="1"/>
  <c r="G16" i="9"/>
  <c r="G8" i="9"/>
  <c r="H19" i="9"/>
  <c r="I19" i="9"/>
  <c r="J19" i="9"/>
  <c r="K19" i="9"/>
  <c r="L19" i="9"/>
  <c r="N19" i="9"/>
  <c r="O19" i="9"/>
  <c r="P19" i="9"/>
  <c r="Q19" i="9"/>
  <c r="R19" i="9"/>
  <c r="S19" i="9"/>
  <c r="T19" i="9"/>
  <c r="U19" i="9"/>
  <c r="W19" i="9"/>
  <c r="X19" i="9"/>
  <c r="Y19" i="9"/>
  <c r="Z19" i="9"/>
  <c r="AA19" i="9"/>
  <c r="AB19" i="9"/>
  <c r="AC19" i="9"/>
  <c r="AD19" i="9"/>
  <c r="H20" i="9"/>
  <c r="I20" i="9"/>
  <c r="K20" i="9"/>
  <c r="L20" i="9"/>
  <c r="N20" i="9"/>
  <c r="O20" i="9"/>
  <c r="Q20" i="9"/>
  <c r="R20" i="9"/>
  <c r="T20" i="9"/>
  <c r="U20" i="9"/>
  <c r="W20" i="9"/>
  <c r="X20" i="9"/>
  <c r="Z20" i="9"/>
  <c r="AA20" i="9"/>
  <c r="AC20" i="9"/>
  <c r="AD20" i="9"/>
  <c r="G19" i="9"/>
  <c r="H18" i="9"/>
  <c r="I18" i="9"/>
  <c r="J18" i="9"/>
  <c r="K18" i="9"/>
  <c r="L18" i="9"/>
  <c r="N18" i="9"/>
  <c r="O18" i="9"/>
  <c r="Q18" i="9"/>
  <c r="R18" i="9"/>
  <c r="T18" i="9"/>
  <c r="U18" i="9"/>
  <c r="W18" i="9"/>
  <c r="X18" i="9"/>
  <c r="Z18" i="9"/>
  <c r="AA18" i="9"/>
  <c r="AC18" i="9"/>
  <c r="AD18" i="9"/>
  <c r="H17" i="9"/>
  <c r="I17" i="9"/>
  <c r="K17" i="9"/>
  <c r="L17" i="9"/>
  <c r="N17" i="9"/>
  <c r="O17" i="9"/>
  <c r="Q17" i="9"/>
  <c r="R17" i="9"/>
  <c r="T17" i="9"/>
  <c r="U17" i="9"/>
  <c r="W17" i="9"/>
  <c r="X17" i="9"/>
  <c r="Z17" i="9"/>
  <c r="AA17" i="9"/>
  <c r="AC17" i="9"/>
  <c r="AD17" i="9"/>
  <c r="AK17" i="9" l="1"/>
  <c r="AT17" i="9"/>
  <c r="L17" i="19"/>
  <c r="AN17" i="9"/>
  <c r="AH17" i="9"/>
  <c r="AQ17" i="9"/>
  <c r="O17" i="19"/>
  <c r="I17" i="19"/>
  <c r="AQ18" i="9"/>
  <c r="AK18" i="9"/>
  <c r="M17" i="9"/>
  <c r="Y18" i="9"/>
  <c r="M18" i="9"/>
  <c r="S18" i="9"/>
  <c r="V18" i="9"/>
  <c r="S17" i="9"/>
  <c r="AB17" i="9"/>
  <c r="G17" i="9"/>
  <c r="G18" i="9"/>
  <c r="Y17" i="9"/>
  <c r="P17" i="9"/>
  <c r="J17" i="9"/>
  <c r="V17" i="9"/>
  <c r="P18" i="9"/>
  <c r="DL12" i="6"/>
  <c r="AG12" i="6"/>
  <c r="AH12" i="6"/>
  <c r="BG12" i="6"/>
  <c r="BH12" i="6"/>
  <c r="BI12" i="6"/>
  <c r="BJ12" i="6"/>
  <c r="CJ12" i="6"/>
  <c r="F12" i="8"/>
  <c r="H12" i="8"/>
  <c r="J12" i="8"/>
  <c r="L12" i="8"/>
  <c r="N12" i="8"/>
  <c r="M12" i="8"/>
  <c r="K12" i="8"/>
  <c r="I12" i="8"/>
  <c r="G12" i="8"/>
  <c r="E12" i="8"/>
  <c r="D6" i="7"/>
  <c r="E6" i="7"/>
  <c r="F6" i="7"/>
  <c r="G6" i="7"/>
  <c r="D9" i="7"/>
  <c r="E9" i="7"/>
  <c r="F9" i="7"/>
  <c r="G9" i="7"/>
  <c r="C9" i="7"/>
  <c r="C6" i="7"/>
  <c r="E5" i="7" l="1"/>
  <c r="D5" i="7"/>
  <c r="G5" i="7"/>
  <c r="F5" i="7"/>
  <c r="AI12" i="6"/>
  <c r="H12" i="6"/>
  <c r="CK12" i="6"/>
  <c r="C5" i="7"/>
  <c r="E8" i="10" l="1"/>
  <c r="E13" i="10" s="1"/>
  <c r="F8" i="10"/>
  <c r="F13" i="10" s="1"/>
  <c r="E12" i="10" l="1"/>
  <c r="F12" i="10"/>
  <c r="D8" i="10"/>
  <c r="D13" i="10" l="1"/>
  <c r="D12" i="10"/>
  <c r="E25" i="1"/>
</calcChain>
</file>

<file path=xl/sharedStrings.xml><?xml version="1.0" encoding="utf-8"?>
<sst xmlns="http://schemas.openxmlformats.org/spreadsheetml/2006/main" count="872" uniqueCount="347">
  <si>
    <t>….</t>
  </si>
  <si>
    <t>……</t>
  </si>
  <si>
    <t>…..</t>
  </si>
  <si>
    <t>ՄԱՍ 1. ՊԵՏԱԿԱՆ ՄԱՐՄՆԻ ՌԱԶՄԱՎԱՐՈՒԹՅԱՆ ԸՆԴՀԱՆՈՒՐ ՆԿԱՐԱԳՐՈՒԹՅՈՒՆԸ</t>
  </si>
  <si>
    <t>ՄԱՍ 2. ՊԵՏԱԿԱՆ ՄԱՐՄՆԻ ԿՈՂՄԻՑ ԻՐԱԿԱՆԱՑՎՈՂ ԲՅՈՒՋԵՏԱՅԻՆ ԾՐԱԳՐԵՐԸ ԵՎ ՄԻՋՈՑԱՌՈՒՄՆԵՐԸ</t>
  </si>
  <si>
    <t>Ծրագիր/Միջոցառում</t>
  </si>
  <si>
    <t>Ծրագիր</t>
  </si>
  <si>
    <t>Ծրագրի անվանումը՝</t>
  </si>
  <si>
    <t>Ծրագրի նպատակը՝</t>
  </si>
  <si>
    <t>Վերջնական արդյունքի նկարագրությունը՝</t>
  </si>
  <si>
    <t>Միջոցառման անվանումը՝</t>
  </si>
  <si>
    <t>Միջոցառման նկարագրությունը՝</t>
  </si>
  <si>
    <t>Կապիտալ միջոցառումներ</t>
  </si>
  <si>
    <t>Միջոցառման տեսակը՝</t>
  </si>
  <si>
    <t>Հանրային սեփականության կառավարման միջոցառումներ</t>
  </si>
  <si>
    <t>Ֆինանսական ակտիվների կառավարման միջոցառումներ</t>
  </si>
  <si>
    <t>ՄԱՍ 3 ՊԵՏԱԿԱՆ ՄԱՐՄՆԻ ԾՐԱԳՐԵՐԻ ԳԾՈՎ ՎԵՐՋՆԱԿԱՆ ԱՐԴՅՈՒՆՔԻ ՑՈՒՑԱՆԻՇՆԵՐԸ</t>
  </si>
  <si>
    <t>Ծրագրի վերջնական արդյունքները</t>
  </si>
  <si>
    <t xml:space="preserve">Ելակետը </t>
  </si>
  <si>
    <t>Թիրախը</t>
  </si>
  <si>
    <t>2024թ</t>
  </si>
  <si>
    <t>Ծրագրի դասիչը</t>
  </si>
  <si>
    <t>Ծրագրի անվանումը</t>
  </si>
  <si>
    <t>Ծրագրի դասիչը՝</t>
  </si>
  <si>
    <t>Միջոցառման դասիչը՝</t>
  </si>
  <si>
    <t>2025թ</t>
  </si>
  <si>
    <t>Նկարագրությունը՝</t>
  </si>
  <si>
    <t>Արդյունքի չափորոշիչներ</t>
  </si>
  <si>
    <t>Միջոցառման վրա կատարվող ծախսը (հազար դրամ)</t>
  </si>
  <si>
    <t>2026թ</t>
  </si>
  <si>
    <t>Ծրագրային դասիչը</t>
  </si>
  <si>
    <t>Բաժին</t>
  </si>
  <si>
    <t xml:space="preserve">Խումբ </t>
  </si>
  <si>
    <t>Դաս</t>
  </si>
  <si>
    <t>Ընդամենը</t>
  </si>
  <si>
    <t>X</t>
  </si>
  <si>
    <t>(հազար դրամներով)</t>
  </si>
  <si>
    <t>Եկամուտների ստացման աղբյուրների անվանումները</t>
  </si>
  <si>
    <t>Բազային տարի ըստ 2022 թվականի տարեկան  հաշվետվության</t>
  </si>
  <si>
    <t>2023 թվականի սպասողական</t>
  </si>
  <si>
    <t>Կանխատեսում</t>
  </si>
  <si>
    <t>2024թ.</t>
  </si>
  <si>
    <t>2025թ.</t>
  </si>
  <si>
    <t>2026թ.</t>
  </si>
  <si>
    <t>ԸՆԴԱՄԵՆԸ</t>
  </si>
  <si>
    <t>1. Վճարովի ծառայությունների մատուցումից և աշխատանքների կատարումից</t>
  </si>
  <si>
    <t>2025թ բյուջե (հազ. դրամ)</t>
  </si>
  <si>
    <t>Արտաքին միջոցներ</t>
  </si>
  <si>
    <t>ՀՀ կառ. համաֆինանսավորում</t>
  </si>
  <si>
    <t>Ծրագրով նախատեսված ամբողջ գումարը</t>
  </si>
  <si>
    <t>Կատարողականն առ. 01.01.2022թ. դրությամբ</t>
  </si>
  <si>
    <t>Մնացորդ</t>
  </si>
  <si>
    <t>Վարկային ծրագրեր</t>
  </si>
  <si>
    <t>Դրամաշնորհային ծրագրեր</t>
  </si>
  <si>
    <t>Միջոցառում</t>
  </si>
  <si>
    <t>2023թ.</t>
  </si>
  <si>
    <t>1. Պետական մարմնի գծով 2024-2026 թվականների համար սահմանված ֆինանսավորման նախնական ընդհանուր կողմնորոշիչ չափաքանակները</t>
  </si>
  <si>
    <t>3. Ընդամենը հայտով ներկայացված ընդհանուր ծախսերը` 2024-2026 թթ. ՄԺԾԾ համար (տող 3.1 + տող 3.2 + տող 3.3.)</t>
  </si>
  <si>
    <t>3.1 Գոյություն ունեցող ծախսային պարտավորությունների գնահատում 2024-2026 թթ. ՄԺԾԾ համար (առանց ծախսային խնայողությունների վերաբերյալ առաջարկների ներառման)</t>
  </si>
  <si>
    <t>3.2 Ծախսային խնայողությունների գծով առաջարկները (-) նշանով</t>
  </si>
  <si>
    <t>3.3 Նոր նախաձեռնությունների գծով ընդհանուր ծախսերը</t>
  </si>
  <si>
    <t>5. Տարբերությունը 2024-2026թվականների համար սահմանված ֆինանսավորման նախնական ընդհանուր կողմնորոշիչ չափաքանակներից (տող 3-տող 1)</t>
  </si>
  <si>
    <t>Ծրագրի սկիզբն ըստ համապատասխան համաձայնագրի</t>
  </si>
  <si>
    <t>Ծրագրի ավարտն ըստ համապատասխան համաձայնագրի (ներառյալ փոփոխությունները)</t>
  </si>
  <si>
    <t>Առաջին եռամսյակ</t>
  </si>
  <si>
    <t>Երկրորդ եռամսյակ</t>
  </si>
  <si>
    <t>Երրորդ եռամսյակ</t>
  </si>
  <si>
    <t>Չորրորդ եռամսյակ</t>
  </si>
  <si>
    <t>Տարի</t>
  </si>
  <si>
    <t>2024թ. բյուջետային հայտ</t>
  </si>
  <si>
    <t xml:space="preserve">Աղյուսակ 1. Քաղաքականությանն առնչվող բյուջետային ծրագրերն ու միջոցառումները </t>
  </si>
  <si>
    <t>Միջոցառման անվանումը</t>
  </si>
  <si>
    <t>2024թ (հազ. դրամ)</t>
  </si>
  <si>
    <t>2025թ (հազ. դրամ)</t>
  </si>
  <si>
    <t>2026թ (հազ. դրամ)</t>
  </si>
  <si>
    <t>ԼՐԱՑՄԱՆ ՊԱՀԱՆՋՆԵՐ</t>
  </si>
  <si>
    <t>Ռիսկի նկարագրությունը</t>
  </si>
  <si>
    <t>Հնարավոր ազդեցությունը նպատակների և արդյունքային ցուցանիշների վրա</t>
  </si>
  <si>
    <t>Ռիսկի կանխման/ հաղթահարման հնարավոր ուղիները</t>
  </si>
  <si>
    <t>4. Տարբերությունը ՀՀ 2023թ. պետական բյուջեի համապատասխան ցուցանիշից (տող 3 - տող 2)</t>
  </si>
  <si>
    <t>2. &lt;&lt;ՀՀ 2023թ. պետական բյուջեի մասին&gt;&gt; ՀՀ օրենքով պետական մարմնի գծով սահմանված ընդհանուր հատկացումները</t>
  </si>
  <si>
    <t>Ծրագրի գծով 2024-2026թթ ՄԺԾԾ-ով 2024թ. համար նախատեսված չափաքանակները (գոյություն ունեցող պարտավորություններ)</t>
  </si>
  <si>
    <t>Ընդամենը՝ որից</t>
  </si>
  <si>
    <t>Ենթավարկային ծրագրեր</t>
  </si>
  <si>
    <t>Ցուցանիշներ</t>
  </si>
  <si>
    <t>Արտաքին աղբյուրներից ստացվող ֆինանսավորման տեսակը՝ ըստ ծրագրերի</t>
  </si>
  <si>
    <t xml:space="preserve">Հավելված 1. ՄԱՍ 3.  </t>
  </si>
  <si>
    <t>x</t>
  </si>
  <si>
    <t>2022թ.  (փաստացի) բազային տարի (հազ. դրամ)</t>
  </si>
  <si>
    <t>2023թ (պլան) (հազ. դրամ)</t>
  </si>
  <si>
    <t>Ընթացիկ միջոցառումներ</t>
  </si>
  <si>
    <t xml:space="preserve">Հավելված N 3. Բյուջետային ծրագրերի և ակնկալվող արդյունքների ներկայացման ձևաչափ </t>
  </si>
  <si>
    <t>Արդյունքի չափորոշիչի անվանումը և չափման միավորը</t>
  </si>
  <si>
    <t>Հավելված N 4. Բյուջետային ծրագրերի գծով ամփոփ ծախսերն ըստ բյուջետային ծախսերի գործառական դասակարգման տարրերի և ըստ տնտեսագիտական դասակարգման հոդվածների</t>
  </si>
  <si>
    <t>Ծրագրի /Միջոցառման անվոնւմը</t>
  </si>
  <si>
    <t>2023թ պլան (հազ. դրամ)</t>
  </si>
  <si>
    <t>Բազային տարի 2022թ․ (հազ. դրամ)</t>
  </si>
  <si>
    <t>2024թ բյուջե  (հազ. դրամ</t>
  </si>
  <si>
    <t>2026թ բյուջե  (հազ. դրամ)</t>
  </si>
  <si>
    <t xml:space="preserve">Կանխատեսում (հազար դրամներով)   </t>
  </si>
  <si>
    <t>Հավելված N 6. Պետական մարմնի և դրա ենթակա կազմակերպությունների ստացվելիք եկամուտների աղբյուրները (բացառությամբ պետական բյուջեից ստացվող եկամուտների)</t>
  </si>
  <si>
    <t>Հավելված N 5. Բյուջետային ծրագրերի/միջոցառումների գծով ծախսերը՝ վարչատարածքային բաժանմամբ (ըստ մարզերի)</t>
  </si>
  <si>
    <t>2024թ բյուջե  (հազ. դրամ)</t>
  </si>
  <si>
    <t>Ընդամենը ըստ մարզերի</t>
  </si>
  <si>
    <t xml:space="preserve">Ընդամենը </t>
  </si>
  <si>
    <t>Վարկային ծրագիր</t>
  </si>
  <si>
    <t>Դրամաշնորհային ծրագիր</t>
  </si>
  <si>
    <t>Ենթավարկային ծրագիր</t>
  </si>
  <si>
    <t>Ծրագրի /Միջոցառման անվանումը</t>
  </si>
  <si>
    <t>Հավելված N 7. Արտաքին աղբյուրներից ստացվող նպատակային վարկերի, դրամաշնորհների,  ինչպես նաև հիմնական գումարի մարման և ֆինանսական ակտիվների ձեռքբերման գծով ծախսերի հաշվին իրականացվելիք ծրագրերը</t>
  </si>
  <si>
    <t xml:space="preserve">2023թ. բյուջե (սպասողական) </t>
  </si>
  <si>
    <t>2022թ. բյուջե (փաստ)</t>
  </si>
  <si>
    <t>Հայտի և 2024-2026թթ ՄԺԾԾ-ով 2024թ. համար նախատեսված չափաքանակի տարբերության պարզաբանումը</t>
  </si>
  <si>
    <t>Ձևաչափ 1. Արտաքին աղբյուրներից բյուջետային խողովակներով ստացվող նպատակային վարկերի և դրամաշնորհների հաշվին իրականացվելիք ծախսերը</t>
  </si>
  <si>
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</si>
  <si>
    <t>Հավելված N 8. Ամփոփ ֆինանսական պահանջներ ՄԺԾԾ ժամանակահատվածի համար</t>
  </si>
  <si>
    <t>Ձևաչափ 1. Հայտով ներկայացված՝ 2024-2026թթ ընդհանուր ծախսերի համեմատությունը ՀՀ 2023թ. պետական բյուջեի և 2024-2026թթ. համար սահմանված նախնական կողմնորոշիչ չափաքակաների հետ</t>
  </si>
  <si>
    <t>Հավելված 10․ Հայտի հետ կապված հիմնական ռիսկերը</t>
  </si>
  <si>
    <t>Հավելված N 3. Բյուջետային ծրագրերի և ակնկալվող արդյունքների ներկայացման ձևաչափ</t>
  </si>
  <si>
    <t>1.  Լրացվում է հայտը ներկայացնող պետական մարմնի անվանումը</t>
  </si>
  <si>
    <t>ՄԱՍ 3. ՊԵՏԱԿԱՆ ՄԱՐՄՆԻ ԾՐԱԳՐԵՐԻ ԳԾՈՎ ՎԵՐՋՆԱԿԱՆ ԱՐԴՅՈՒՆՔԻ ՑՈՒՑԱՆԻՇՆԵՐԸ</t>
  </si>
  <si>
    <t xml:space="preserve">ՄԱՍ 4. ՊԵՏԱԿԱՆ ՄԱՐՄՆԻ ԳԾՈՎ ԱՐԴՅՈՒՆՔԱՅԻՆ (ԿԱՏԱՐՈՂԱԿԱՆ) ՑՈՒՑԱՆԻՇՆԵՐԸ </t>
  </si>
  <si>
    <t>Ծրագրի միջոցառումները</t>
  </si>
  <si>
    <t>31․ Ծախսերը ներկայացնել նաև դրամով՝ կիրառելով փետրվարի 1-ի արտարժույթի ԿԲ փոխարժեքը</t>
  </si>
  <si>
    <t>Հավելված N 9. Միջոլորտային (խաչվող) առանձին քաղաքականություններին առնչվող ծրագրերի և միջոցառումների ներկայացման ամփոփ ձևաչափ</t>
  </si>
  <si>
    <r>
      <t>Պետական մարմնի անվանումը</t>
    </r>
    <r>
      <rPr>
        <vertAlign val="superscript"/>
        <sz val="8"/>
        <color rgb="FF000000"/>
        <rFont val="GHEA Grapalat"/>
        <family val="3"/>
      </rPr>
      <t>1</t>
    </r>
    <r>
      <rPr>
        <sz val="8"/>
        <color rgb="FF000000"/>
        <rFont val="GHEA Grapalat"/>
        <family val="3"/>
      </rPr>
      <t>՝</t>
    </r>
  </si>
  <si>
    <r>
      <t>1. Հիմնական ռազմավարական նպատակները և գերակա վերջնական արդյունքները</t>
    </r>
    <r>
      <rPr>
        <vertAlign val="superscript"/>
        <sz val="10"/>
        <color theme="1"/>
        <rFont val="GHEA Grapalat"/>
        <family val="3"/>
      </rPr>
      <t>2</t>
    </r>
    <r>
      <rPr>
        <sz val="10"/>
        <color theme="1"/>
        <rFont val="GHEA Grapalat"/>
        <family val="3"/>
      </rPr>
      <t xml:space="preserve"> </t>
    </r>
  </si>
  <si>
    <t>2․ Համառոտ ներկայացնել այն հիմնական ռազմավարական նպատակները և գերակա վերջնական արդյունքները, որոնց վրա պետական մարմինը ձգտում է ներազդել իր պատասխանատվության ներքո իրականացվող բյուջետային ծրագրերի և միջոցառումների միջոցով</t>
  </si>
  <si>
    <t>3․ Համառոտ ներկայացնել պետական մարմնի պատասխանատվության ներքո իրականացվող բյուջետային ծրագրերում կատարվող հիմնական փոփոխությունները՝ ներառյալ փոփոխություններ մատուցվող ծառայություններում, տրամադրվող տրանսֆերտներում և շահառուների շրջանակներում: Ներկայացնել միայն այն փոփոխությունները, որոնք հատկապես կարևորվում են հիմնական գերակա վերջնական արդյունքների ձեռք բերման տեսանկյունից</t>
  </si>
  <si>
    <t>4.Համառոտ ներկայացնել պետական մարմնի պատասխանատվության ներքո իրականացվող բյուջետային ծրագրերի շրջանակներում իրականացվող Կապիտալ բնույթի հիմնական միջոցառումները , որոնք ուղղված են գերակա վերջնական արդյուքների ապահովմանը</t>
  </si>
  <si>
    <t>5․ Համառոտ ներկայացնել պետական մարմնի պատասխանատվության ներքո իրականացվող բյուջետային ծրագրերի շրջանակներում իրականացվող ֆինանսական ակտիվների կառավարման այն հիմնական միջոցառումները (բաժնետոմսերի ձեռք բերում, վարկերի տրամադրում և այլն), որոնք ուղղված են գերակա վերջնական արդյուքների ապահովմանը</t>
  </si>
  <si>
    <t xml:space="preserve">6․ Լրացվում է համապատասխան ծրագրի դասիչը՝ Ծրագրային դասակարգչով սահմանված դասիչներին համապատասխան </t>
  </si>
  <si>
    <t>7․ Լրացվում է համապատասխան ծրագրի գծով ընդհանուր հատկացումների չափը՝ բազային (փաստացի),  պլանավորվող և կանխատեսվող տարիների համար։ Այն հավասար է տվյալ ծրագրի բոլոր միջոցառումների գծով հատկացումների հանրագումարին</t>
  </si>
  <si>
    <t xml:space="preserve">8․ Աղյուսակում միևնույն ծրագրի շրջանակներում իրականացվող միևնույն տիպի միջոցառումներն անհրաժեշտ է ներկայացնել խմբավորված տեսքով: Օրինակ, միևնույն ծրագրի շրջանակներում իրականացվող բոլոր ընթացիկ բնույթի միջոցառումները (ծառայությունների մատուցում, տրանսֆերտերի տրամադրում և այլն) անհրաժետ է ներկայացնել Ընթացիկ միջոցառումների համար նախատեսված հատվածում՝հաջորդաբար, իսկ կապիտալ միջոցառումները՝ այդ տիպի միջոցառումների համար նախատեսված հատվածում: </t>
  </si>
  <si>
    <t>9․ Լրացվում է համապատասխան միջոցառման դասիչը՝ Ծրագրային դասակարգչով սահմանված դասիչներին համապատասխան</t>
  </si>
  <si>
    <t>10․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</si>
  <si>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>11․  Լրացվում է ծրագրի նպատակը</t>
  </si>
  <si>
    <t>12․ Լրացվում է ծրագրի դասիչը՝ Ծրագրային դասակարգչով սահմանված դասիչներին համապատասխան</t>
  </si>
  <si>
    <t>13․  Լրացվում է ծրագրի անվանումը</t>
  </si>
  <si>
    <t xml:space="preserve">14. Լրացվում է ծրագրի վերջնական արդյունքի չափորոշիչը։ </t>
  </si>
  <si>
    <t>15.Լրացվում է վերջնական արդյունքի չափորոշիչի ելակետային փաստացի ցուցանիշը, որի նկատմամբ դիտարկվում է վերջնական արդյունքի ցուցանիշների դինամիկան (որպես ելակետային ցուցանիշ դիտել 2022թվականի փաստացի ցուցանիշը իսկ անհնարինության դեպքում վերջին փաստացի ցուցանիշը)</t>
  </si>
  <si>
    <t>16. Լրացվում է վերջնական արդյունքի չափորոշիչի ելակետային ցուցանիշի ժամկետը (որպես ելակետային ժամկետ դիտել 2021 թվականը իսկ անհնարինության դեպքում վերջին փաստացի ցուցանիշի ժամկետը)</t>
  </si>
  <si>
    <t>17. Լրացվում է վերջնական արդյունքի չափորոշիչի թիրախային/կանխատեսվող ցուցանիշը, որի նկատմամբ դիտարկվում է վերջնական արդյունքի ցուցանիշների դինամիկան։ Անհրաժեշտ է, հաշվի առնել, որպեսզի ծրագրերի վերջնարդյունքները բխեն ոլորտային քաղաքականության կամ ՀՀ կառավարության ծրագրով սահմանված քաղաքականության թիրախներից:</t>
  </si>
  <si>
    <t>18. Լրացվում է վերջնական արդյունքի չափորոշիչի թիրախային /կանխատեսվող ժամկետը։</t>
  </si>
  <si>
    <t>19. Ներկայացնել համապատասխան ծրագրերի գծով սահմանվող վերջնական արդյունքների չափորոշիչների կապը ՀՀ կառավարության ծրագրով և/կամ գործող այլ ռազմավարական փաստաթղթերով սահմանված քաղաքականության կոնկրետ նպատակների և թիրախների հետ, կատարելով հղումներ համապատասխան փաստաթղթերին, ներկայացնելով համապատասխան դրույթներ և փաստաթղթերով սահմանված թիրախային ցուցանիշներ: Ներկայացնել նաև թե ինչպես են ծրագրերի վերջնական արդյունքները նպաստելու համապատասխան քաղաքականության թիրախների իրագործմանը:</t>
  </si>
  <si>
    <t>20. Ներկայացնել համապատասխան ծրագրերի գծով սահմանվող վերջնական արդյունքների չափորոշիչների կապը ՄԱԿ-ի «Կայուն զարգացման 2030 օրակարգում» ներառված կայուն զարգացման 17 նպատակներն և դրանց գծով սահմանված գլոբալ ցուցանիշների հետ: Այն դեպքերում, երբ միևնույն ծրագիրը կապված է մեկից ավելի զարգացման նպատակների և ցուցանիշների հետ, անհրաժեշտ է նշել համապատասխան նպատակներն ու ցուցանիշները՝ նկարագրելով, թե ինչպես են ծրագրերի վերջնական արդյունքները նպաստելու դրանց իրագործմանը: ՄԱԿ-ի կայուն զարգացման նպպատակների և գլոբալ ցուցանիշների վերաբերյալ մանրամասն տեղեկատվությունը կարելի է ծանոթանալ ՄԱԿ-ի պաշտոնական ինտերնետային կայքից` հետևյալ հղումով (http://un.am/hy/p/sustainabledevelopmentgoals):</t>
  </si>
  <si>
    <t xml:space="preserve">21․ Ձևաչափում տեղեկատվությունը ներկայացվում է պետական մարմնին տրամադրվող հատկացումների շրջանակներում իրականացվող յուրաքանչյուր միջոցառման գծով՝ խմբավորված ըստ առանձին ծրագրերի </t>
  </si>
  <si>
    <t>22․ Հաջորդաբար ներկայացվող աղյուսակների տեսքով ներկայացվում են համապատասխան ծրագրի գծով միջոցառումներից յուրաքանչյուրի գծով արդյունքային (կատարողական) ցուցանիշները։ Անհրաժեշտ է հաշվի առնել, որ ծրագրերի միջոցառումները ունենան հստակ/ չափելի/համադրելի ուղղակի արդյունքի ոչ ֆինանսական ցուցանիշներ։</t>
  </si>
  <si>
    <t>23․ Ներկայացվում է միջոցառման կանխատեսվող ցուցանիշները միջոցառման ավարտի համար նախատեսված տարեթվի դրությամբ: Լրացվում է միայն այն միջոցառումների համար, որոնք ունեն հստակ   կանխատեսվող ավարտի ժամկետ:</t>
  </si>
  <si>
    <t>24․ Լրացվում է տվյալ միջոցառման տեսակը՝ Ծառայությունների մատուցում, Տրանսֆերտների տրամադրում, Ֆինանսավորման ծախսերի իրականացում և այլն: Միջոցառումների տեսակների սպառիչ ցանկը և դրանց առնչվող տեղեկատվության վերաբերյալ մանրամասն պահանջները ներկայացված են մեթոդական ցուցումների բաղկացուցիչ մաս հանդիսացող «Ծրագրային բյուջետավորման ձևաչափով բյուջետային ծրագրերի և միջոցառումների սահմանման» մեթոդական ձեռնարկով:</t>
  </si>
  <si>
    <t xml:space="preserve">25․ Ծառայությունների դեպքում լրացվում է ծառայությունը մատուցող կազմակերպության(ների) անվանում(ներ)ը (օրինակ՝ դպրոցներ, հիվանդանոցներ, թատրոններ, թանգարաններ և այլն): Հանրային սեփականության կառավարման միջոցառումների դեպքում՝ լրացվում է ակտիվն օգտագործող կազմակերպության(ների) անվանում(ներ)ը, Տրանսֆերտների դեպքում՝ շահառուների ընտրության չափանիշները: </t>
  </si>
  <si>
    <t xml:space="preserve">26․  Լրացվում է ոչ ֆինանսական չափորոշիչի տեսակը (քանակի, որակի, ծածկույթի, ժամկետի և այլ չափորոշիչ): Միջոցառման գծով այլ ֆինանսական չափորոշիչ (օրինակ՝ մատուցվող ծառայության  միավորի գինը և այլն) սահմանված լինելու դեպքում այս դաշտում լրացվում է &lt;Ոչ ֆինանսական չափորոշիչ&gt; բառերը: Յուրաքանչյուր չափորոշիչի վերաբերյալ տեղեկատվությունն անհրաժեշտ է ներկայացնել առանձին տողով: Ոչ ֆինանսական չափորոշիչներ և ցուցանիշներ չեն ներկայացվում պետական մարմինների ներքին ծառայությունների համար նախատեսվող վարչական բնույթի միջոցառումների համար: Այն ծրագրերի և միջոցառումների դեպքում, որոնք առնչվում են միջոլորտային (խաչվող) քաղաքականությունների նպատակների և գերակայությունների (գենդերային քաղաքականություն, կորոնավիրուսի համավարակի հետևանքների հաղթահարում, 2020թ Արցախյան պատերազմի հետևանքների հաղթահարում/տնտեսության հետպատերազմյան վերականգնում) հետ, ոչ-ֆինանսական արդյունքների  ցուցանիշների կազմում անհրաժեշտ է ներառել նաև այդ քաղաքականություններին առնչվող, այդ թվում՝ գենդերային զգայուն ոչ-ֆինանսական ցուցանիշներ: </t>
  </si>
  <si>
    <t xml:space="preserve">27․ Բացել բյուջետային ծախսերը ըստ բյուջետային ծախսերի տնտեսագիտական դասակարգման առանձին կատեգորիաների մակարդակով </t>
  </si>
  <si>
    <t xml:space="preserve">28․ Բացել բյուջետային ծախսերը ըստ բյուջետային ծախսերի տնտեսագիտական դասակարգման առանձին կատեգորիաների մակարդակով </t>
  </si>
  <si>
    <t>29․ Բացել բյուջետային ծախսերը առանձին մարզերի մակարդակով</t>
  </si>
  <si>
    <t>30․ Եթե նվիրատվությունները ստացվում են նաև արտաքին աղբյուրներից, ապա դրանք համառոտ նկարագրել ըստ յուրաքանչյուր նվիրատուի</t>
  </si>
  <si>
    <t xml:space="preserve">32․ Յուրաքանչյուր միջոցառման գծով բյուջետային ծախսերը բացել բյուջետային ծախսերի տնտեսագիտական դասակարգման առանձին կատեգորիաների մակարդակով </t>
  </si>
  <si>
    <t>33․ Ծախսերը ներկայացնել նաև դրամով՝ կիրառելով փետրվարի 1-ի արտարժույթի ԿԲ փոխարժեքը</t>
  </si>
  <si>
    <t xml:space="preserve">34. Յուրքանչյուր առանձին միջոլորտային (խաչվող) քաղաքականության համար լրացվում է առանձին ձևաչափ: </t>
  </si>
  <si>
    <t>35. Նշվում է միջոլորտային (խաչվող) քաղաքականության անվանումը: Խոսքը վերաբերվում է այնպիսի քաղաքականությունների մասին, որոնց արդյունքներն ու դրանց շրջանակներում իրականացվող միջոցառումներն առնչվում են մեկից ավելի ոլորտների, նպատակների և գերատեսչությունների հետ և առկա ծրագրային կառուցվածքը հնարավորություն չի տալիս արդյունավետ կերպով առանձնացնել այդ քաղաքականություններին ուղղված ծախսերը (օրինակ՝ գենդերային քաղաքականություն, կորոնավիրուսի համավարակի հետևանքների հաղթահարում և այլն):</t>
  </si>
  <si>
    <t>36. Նշվում է տվյալ խաչվող քաղաքականության նպատակ(ներ)ը:  Հնարավորության դեպքում անհրաժեշտ է կատարել հղումներ ՀՀ կառավարության համապատասխան նպատակներն ու գերակայությունները սահմանող փաստաթղթերին:</t>
  </si>
  <si>
    <t>37. Նշվում է տվյալ քաղաքականության շրջանակներում միջինժամկետ հատվածում ակնկալվող հիմնական արդյունքները: Արդյունքները նկարագրելիս հնարավորության սահմաններում անհրաժեշտ է ներկայացնել այն հիմնական վերջնական արդյունքները, որոնց նպաստելու են ներկայացված  միջոցառումների իրականացումը:</t>
  </si>
  <si>
    <t>38. Ներկայացվում է համապատասխան խաչվող քաղաքկանության իրականացման հետ կապված իրավիճակի նկարագրությունը: Ներկայացվում է տվյալ քաղաքականության շրջանակներում պետական մարմնի պատասխանատվությամբ իրականացվող ծրագրերի և միջոցառումների գծով վերջին միտումները ինչպես ոչ ֆինանսական, այնպես էլ ֆինանսական ցուցանիշների մակարդակով:</t>
  </si>
  <si>
    <t xml:space="preserve">39. Լրացվում է համապատասխան խաչվող քաղաքականությանն առնչվող միջոցառումների (գոյություն ունեցող պարտավորություններ և նոր նախաձեռնություններ հանդիսացող) գծով համապատասխան տարիների համար հաշվարկված ծախսերը: </t>
  </si>
  <si>
    <t>40. Ներկայացվում է տեղեկատվություն համապատասխան խաչվող քաղաքականությանը տվյալ միջոցառման առնչության վերաբերյալ: Առնչությունը ներկայացնելիս, անհրաժեշտ է հստակեցնել, թե ինչպես է տվյալ միջոցառումը նպաստելու խաչվող քաղաքականության նպատակների իրականացմանը, այդ թվում՝ այն հիմնավորելով համապատասխան արդյունքային ցուցանիշներով: Այն դեպքում, երբ միջոցառման շրջանակներում իրականացվող ծախսերի միայն մի մասն է առնչվում խաչվող քաղաքականությանը, անհրաժեշտ է այդ մասին կատարել նշում՝ հնարավորության դեպքում նկարագրելով միջոցառման առնչվող բաղադրիչ(ներ)ը:</t>
  </si>
  <si>
    <t>41․ Ներկայացնել 1-5 թվանշանով, որտեղ 1 թվանշանը ենթադրում է առավել բարձր հավանականություն</t>
  </si>
  <si>
    <r>
      <t>2. Բյուջետային ծրագրերում կատարվող հիմնական փոփոխությունները</t>
    </r>
    <r>
      <rPr>
        <vertAlign val="superscript"/>
        <sz val="10"/>
        <color theme="1"/>
        <rFont val="GHEA Grapalat"/>
        <family val="3"/>
      </rPr>
      <t>3</t>
    </r>
  </si>
  <si>
    <r>
      <t>3.Կապիտալ բնույթի հիմնական միջոցառումները</t>
    </r>
    <r>
      <rPr>
        <vertAlign val="superscript"/>
        <sz val="10"/>
        <color theme="1"/>
        <rFont val="GHEA Grapalat"/>
        <family val="3"/>
      </rPr>
      <t>4</t>
    </r>
    <r>
      <rPr>
        <sz val="10"/>
        <color theme="1"/>
        <rFont val="GHEA Grapalat"/>
        <family val="3"/>
      </rPr>
      <t xml:space="preserve"> </t>
    </r>
  </si>
  <si>
    <r>
      <t>4. Ֆինանսական ակտիվների կառավարմանն անչվող միջոցառումները</t>
    </r>
    <r>
      <rPr>
        <vertAlign val="superscript"/>
        <sz val="10"/>
        <color theme="1"/>
        <rFont val="GHEA Grapalat"/>
        <family val="3"/>
      </rPr>
      <t>5</t>
    </r>
    <r>
      <rPr>
        <sz val="10"/>
        <color theme="1"/>
        <rFont val="GHEA Grapalat"/>
        <family val="3"/>
      </rPr>
      <t>՝</t>
    </r>
  </si>
  <si>
    <r>
      <t>Ծրագրային դասիչ</t>
    </r>
    <r>
      <rPr>
        <vertAlign val="superscript"/>
        <sz val="8"/>
        <color rgb="FF000000"/>
        <rFont val="GHEA Grapalat"/>
        <family val="3"/>
      </rPr>
      <t>6</t>
    </r>
  </si>
  <si>
    <r>
      <t>Ծրագրի միջոցառումներ</t>
    </r>
    <r>
      <rPr>
        <vertAlign val="superscript"/>
        <sz val="8"/>
        <color rgb="FF000000"/>
        <rFont val="GHEA Grapalat"/>
        <family val="3"/>
      </rPr>
      <t>8</t>
    </r>
  </si>
  <si>
    <r>
      <t>Միջոցառում</t>
    </r>
    <r>
      <rPr>
        <vertAlign val="superscript"/>
        <sz val="8"/>
        <color rgb="FF000000"/>
        <rFont val="GHEA Grapalat"/>
        <family val="3"/>
      </rPr>
      <t>9</t>
    </r>
  </si>
  <si>
    <r>
      <t>Միջոցառման տեսակը</t>
    </r>
    <r>
      <rPr>
        <vertAlign val="superscript"/>
        <sz val="8"/>
        <color rgb="FF000000"/>
        <rFont val="GHEA Grapalat"/>
        <family val="3"/>
      </rPr>
      <t>10</t>
    </r>
  </si>
  <si>
    <r>
      <t>Նպատակը</t>
    </r>
    <r>
      <rPr>
        <vertAlign val="superscript"/>
        <sz val="8"/>
        <color rgb="FF000000"/>
        <rFont val="GHEA Grapalat"/>
        <family val="3"/>
      </rPr>
      <t xml:space="preserve">11 </t>
    </r>
  </si>
  <si>
    <r>
      <t>Ծրագրի դասիչը</t>
    </r>
    <r>
      <rPr>
        <vertAlign val="superscript"/>
        <sz val="8"/>
        <color rgb="FF000000"/>
        <rFont val="GHEA Grapalat"/>
        <family val="3"/>
      </rPr>
      <t>12</t>
    </r>
  </si>
  <si>
    <r>
      <t>Ծրագրի անվանումը</t>
    </r>
    <r>
      <rPr>
        <vertAlign val="superscript"/>
        <sz val="8"/>
        <color rgb="FF000000"/>
        <rFont val="GHEA Grapalat"/>
        <family val="3"/>
      </rPr>
      <t>13</t>
    </r>
  </si>
  <si>
    <r>
      <t>Չափորոշիչը</t>
    </r>
    <r>
      <rPr>
        <vertAlign val="superscript"/>
        <sz val="8"/>
        <color theme="1"/>
        <rFont val="GHEA Grapalat"/>
        <family val="3"/>
      </rPr>
      <t>14</t>
    </r>
  </si>
  <si>
    <r>
      <t>Ցուցանիշը</t>
    </r>
    <r>
      <rPr>
        <vertAlign val="superscript"/>
        <sz val="8"/>
        <color theme="1"/>
        <rFont val="GHEA Grapalat"/>
        <family val="3"/>
      </rPr>
      <t>15</t>
    </r>
  </si>
  <si>
    <r>
      <t>Ժամկետը</t>
    </r>
    <r>
      <rPr>
        <vertAlign val="superscript"/>
        <sz val="8"/>
        <color theme="1"/>
        <rFont val="GHEA Grapalat"/>
        <family val="3"/>
      </rPr>
      <t>16</t>
    </r>
  </si>
  <si>
    <r>
      <t>Ցուցանիշը</t>
    </r>
    <r>
      <rPr>
        <vertAlign val="superscript"/>
        <sz val="8"/>
        <color theme="1"/>
        <rFont val="GHEA Grapalat"/>
        <family val="3"/>
      </rPr>
      <t>17</t>
    </r>
  </si>
  <si>
    <r>
      <t>Ժամկետը</t>
    </r>
    <r>
      <rPr>
        <vertAlign val="superscript"/>
        <sz val="8"/>
        <color theme="1"/>
        <rFont val="GHEA Grapalat"/>
        <family val="3"/>
      </rPr>
      <t>18</t>
    </r>
  </si>
  <si>
    <r>
      <t>Կապը ՀՀ կառավարության ծրագրով  և ՀՀ գործող այլ ռազմավարական փաստաթղթերով սահմանված ՀՀ կառավարության քաղաքականության նպատակների և թիրախների հետ</t>
    </r>
    <r>
      <rPr>
        <vertAlign val="superscript"/>
        <sz val="8"/>
        <color rgb="FF000000"/>
        <rFont val="GHEA Grapalat"/>
        <family val="3"/>
      </rPr>
      <t>19</t>
    </r>
  </si>
  <si>
    <r>
      <t>Կապը ՄԱԿ-ի կայուն զարգացման նպատակների և ցուցանիշների հետ</t>
    </r>
    <r>
      <rPr>
        <vertAlign val="superscript"/>
        <sz val="8"/>
        <color rgb="FF000000"/>
        <rFont val="GHEA Grapalat"/>
        <family val="3"/>
      </rPr>
      <t>20</t>
    </r>
  </si>
  <si>
    <r>
      <t>ՄԱՍ 4. ՊԵՏԱԿԱՆ ՄԱՐՄՆԻ ԳԾՈՎ ԱՐԴՅՈՒՆՔԱՅԻՆ (ԿԱՏԱՐՈՂԱԿԱՆ) ՑՈՒՑԱՆԻՇՆԵՐԸ</t>
    </r>
    <r>
      <rPr>
        <vertAlign val="superscript"/>
        <sz val="11"/>
        <color theme="1"/>
        <rFont val="Calibri"/>
        <family val="2"/>
        <scheme val="minor"/>
      </rPr>
      <t xml:space="preserve"> 21</t>
    </r>
  </si>
  <si>
    <r>
      <t>Ծրագրի միջոցառումները</t>
    </r>
    <r>
      <rPr>
        <b/>
        <vertAlign val="superscript"/>
        <sz val="10"/>
        <color theme="1"/>
        <rFont val="GHEA Grapalat"/>
        <family val="3"/>
      </rPr>
      <t>22</t>
    </r>
  </si>
  <si>
    <r>
      <t>Միջոցառման ավարտի տարեթիվը</t>
    </r>
    <r>
      <rPr>
        <vertAlign val="superscript"/>
        <sz val="8"/>
        <color theme="1"/>
        <rFont val="GHEA Grapalat"/>
        <family val="3"/>
      </rPr>
      <t>23</t>
    </r>
  </si>
  <si>
    <r>
      <t xml:space="preserve">Միջոցառման տեսակը </t>
    </r>
    <r>
      <rPr>
        <vertAlign val="superscript"/>
        <sz val="11"/>
        <color theme="1"/>
        <rFont val="Calibri"/>
        <family val="2"/>
        <scheme val="minor"/>
      </rPr>
      <t>24՝</t>
    </r>
  </si>
  <si>
    <r>
      <t>Միջոցառումն իրականացնողի անվանումը</t>
    </r>
    <r>
      <rPr>
        <vertAlign val="superscript"/>
        <sz val="8"/>
        <color theme="1"/>
        <rFont val="GHEA Grapalat"/>
        <family val="3"/>
      </rPr>
      <t>25</t>
    </r>
    <r>
      <rPr>
        <sz val="8"/>
        <color theme="1"/>
        <rFont val="GHEA Grapalat"/>
        <family val="3"/>
      </rPr>
      <t>՝</t>
    </r>
  </si>
  <si>
    <r>
      <t>Արդյունքի չափորոշիչի տեսակը</t>
    </r>
    <r>
      <rPr>
        <vertAlign val="superscript"/>
        <sz val="8"/>
        <color rgb="FF000000"/>
        <rFont val="GHEA Grapalat"/>
        <family val="3"/>
      </rPr>
      <t>26</t>
    </r>
  </si>
  <si>
    <r>
      <t>Գործառական դասակարգման</t>
    </r>
    <r>
      <rPr>
        <vertAlign val="superscript"/>
        <sz val="11"/>
        <color theme="1"/>
        <rFont val="Calibri"/>
        <family val="2"/>
        <scheme val="minor"/>
      </rPr>
      <t xml:space="preserve"> 27</t>
    </r>
  </si>
  <si>
    <r>
      <t>2.  Ստացվող նվիրատվություններից</t>
    </r>
    <r>
      <rPr>
        <vertAlign val="superscript"/>
        <sz val="8"/>
        <color theme="1"/>
        <rFont val="GHEA Grapalat"/>
        <family val="3"/>
      </rPr>
      <t>30</t>
    </r>
  </si>
  <si>
    <r>
      <t>Տնտեսագիտական դասակարգման կատեգորիան</t>
    </r>
    <r>
      <rPr>
        <vertAlign val="superscript"/>
        <sz val="8"/>
        <color theme="1"/>
        <rFont val="GHEA Grapalat"/>
        <family val="3"/>
      </rPr>
      <t>32</t>
    </r>
  </si>
  <si>
    <r>
      <t>Ձևաչափ 1. Արտաքին աղբյուրներից բյուջետային խողովակներով ստացվող նպատակային վարկերի և դրամաշնորհների հաշվին իրականացվելիք ծախսերը</t>
    </r>
    <r>
      <rPr>
        <b/>
        <vertAlign val="superscript"/>
        <sz val="10"/>
        <color theme="1"/>
        <rFont val="GHEA Grapalat"/>
        <family val="3"/>
      </rPr>
      <t>31</t>
    </r>
  </si>
  <si>
    <r>
      <t>Ձևաչափ 2. Արտաքին աղբյուրներից բյուջետային խողովակներով ստացվող վարկերի հաշվին իրականացվելիք ծրագրերի շրջանակներում հիմնական գումարի մարման և ֆինանսական ակտիվների ձեռքբերման գծով ծախսերը</t>
    </r>
    <r>
      <rPr>
        <b/>
        <vertAlign val="superscript"/>
        <sz val="10"/>
        <color theme="1"/>
        <rFont val="GHEA Grapalat"/>
        <family val="3"/>
      </rPr>
      <t>33</t>
    </r>
  </si>
  <si>
    <r>
      <t>Հավելված N 9. Միջոլորտային (խաչվող) առանձին քաղաքականություններին առնչվող ծրագրերի և միջոցառումների ներկայացման ամփոփ ձևաչափ</t>
    </r>
    <r>
      <rPr>
        <b/>
        <i/>
        <vertAlign val="superscript"/>
        <sz val="12"/>
        <color theme="1"/>
        <rFont val="GHEA Grapalat"/>
        <family val="3"/>
      </rPr>
      <t>34</t>
    </r>
    <r>
      <rPr>
        <b/>
        <i/>
        <sz val="12"/>
        <color theme="1"/>
        <rFont val="GHEA Grapalat"/>
        <family val="3"/>
      </rPr>
      <t xml:space="preserve"> </t>
    </r>
  </si>
  <si>
    <r>
      <t xml:space="preserve">Քաղաքականությունը՝ </t>
    </r>
    <r>
      <rPr>
        <vertAlign val="superscript"/>
        <sz val="9"/>
        <color theme="1"/>
        <rFont val="GHEA Grapalat"/>
        <family val="3"/>
      </rPr>
      <t>35</t>
    </r>
  </si>
  <si>
    <r>
      <t xml:space="preserve">Նպատակը՝ </t>
    </r>
    <r>
      <rPr>
        <vertAlign val="superscript"/>
        <sz val="9"/>
        <color theme="1"/>
        <rFont val="GHEA Grapalat"/>
        <family val="3"/>
      </rPr>
      <t>36</t>
    </r>
  </si>
  <si>
    <r>
      <t xml:space="preserve">Ակնկալվող արդյունքները՝ </t>
    </r>
    <r>
      <rPr>
        <vertAlign val="superscript"/>
        <sz val="9"/>
        <color theme="1"/>
        <rFont val="GHEA Grapalat"/>
        <family val="3"/>
      </rPr>
      <t>37</t>
    </r>
  </si>
  <si>
    <r>
      <t xml:space="preserve">Առկա իրավիճակի նկարագրությունը՝ </t>
    </r>
    <r>
      <rPr>
        <vertAlign val="superscript"/>
        <sz val="9"/>
        <color theme="1"/>
        <rFont val="GHEA Grapalat"/>
        <family val="3"/>
      </rPr>
      <t>38</t>
    </r>
  </si>
  <si>
    <r>
      <t>Միջոցառման գծով ծախսերը</t>
    </r>
    <r>
      <rPr>
        <vertAlign val="superscript"/>
        <sz val="8"/>
        <color theme="1"/>
        <rFont val="GHEA Grapalat"/>
        <family val="3"/>
      </rPr>
      <t>39</t>
    </r>
    <r>
      <rPr>
        <sz val="8"/>
        <color theme="1"/>
        <rFont val="GHEA Grapalat"/>
        <family val="3"/>
      </rPr>
      <t xml:space="preserve"> (հազ. դրամ)</t>
    </r>
  </si>
  <si>
    <r>
      <t>Առնչությունը խաչվող քաղաքականությանը</t>
    </r>
    <r>
      <rPr>
        <vertAlign val="superscript"/>
        <sz val="8"/>
        <color theme="1"/>
        <rFont val="GHEA Grapalat"/>
        <family val="3"/>
      </rPr>
      <t>40</t>
    </r>
  </si>
  <si>
    <t>ՀՀ մարդու իրավունքների պաշտպանի աշխատակազմ</t>
  </si>
  <si>
    <t xml:space="preserve">•  մարդու իրավունքների և հիմնարար ազատությունների պաշտպանության հնարավորությունների ու ընթացակարգերի մատչելիության ապահովումն ու ընդլայնումը,
•  մարդու իրավունքներին և հիմնարար ազատություններին  առնչվող իրավական ակտերի կատարելագործման և ՀՀ օրենսդրությունը միջազգային իրավունքի համընդհանուր սկզբունքներին ու նորմերին հնարավորինս ներդաշնակեցնելու ուղղությամբ աշխատանքների շարունակական ապահովումը,
•  մարդու իրավունքներին և ազատություններին վերաբերող նորմատիվ իրավական ակտերի նախագծերի ուսումնասիրությունը, օրենքով և այլ իրավական ակտերով սահմանված ժամկետներում դրանց վերաբերյալ գրավոր կարծիք ներկայացնելը,
•  մարդու իրավունքների և հիմնարար ազատությունների ապահովման ոլորտում միջազգային համագործակցության զարգացմանը նպաստելը,
•  մարդու իրավունքների և հիմնարար ազատությունների պաշտպանության, ինչպես նաև դրանց իրազեկման կառուցակարգերի արդյունավետության բարձրացմանը նպաստելը,
•  Պաշտպանի գործունեության անհրաժեշտ թափանցիկության ու հաշվետվողականության ապահովումը, այդ մասին տեղեկատվության պարբերական տարածումը,
•  մարդու իրավունքների և հիմնարար ազատությունների արդյունավետ պաշտպանության նպատակով ՙԽոշտանգումների և այլ դաժան, անմարդկային կամ արժանապատվությունը նվաստացնող վերաբերմունքի կամ պատժի դեմ կոնվենցիայի՚ կամընտիր արձանագրությամբ սահմանված կանխարգելման անկախ ազգային մեխանիզմի գործառույթների շարունակական իրականացումը,  
•  ՙԵրեխայի իրավունքների մասին՚ ՄԱԿ-ի 1989 թվականի նոյեմբերի 20-ին ընդունված կոնվենցիայի դրույթների կիրառության մշտադիտարկումը, ինչպես նաև երեխաների իրավունքների խախտումների կանխարգելումը և պաշտպանությունը,  
•   ՙՀաշմանդամություն ունեցող անձանց իրավունքների մասին՚ ՄԱԿ-ի՝ 2006 թվականի դեկտեմբերի 13-ին ընդունված կոնվենցիայի դրույթների կիրառության մշտադիտարկումը, ինչպես նաև հաշմանդամություն ունեցող անձանց իրավունքների խախտումների կանխարգելումը և պաշտպանությունը,  
• Պաշտպանի՝ իրավահավասարության ոլորտում նախատեսվող նոր գործառույթների իրականացման ապահովումը,
•  մարդու իրավունքների և հիմնարար ազատությունների խախտման պատճառների բացահայտման նպատակով պետական և տեղական ինքնակառավարման մարմինների հետ պատշաճ համագործակցության արդյունավետ մեխանիզմների ստեղծումը,
•  մարդու իրավունքների և հիմնարար ազատությունների հնարավոր խախտումների կանխարգելման նպատակով  մշտադիտարկումների և պարբերական այցելությունների իրականացումը,
•   հանրային ծառայության ոլորտում, ինչպես նաև պետական և տեղական ինքնակառավարման մարմինների պատվիրակված լիազորություններն իրականացնող կազմակերպությունների կողմից անձանց իրավունքների խախտումների կանխարգելումը և պաշտպանությունը,
• նոր մարզային ստորաբաժանման ստեղծումը և հատկապես սահմանամերձ համայնքների բնակիչների համար Պաշտպանի աշխատակազմի կողմից տրամադրվող ծառայություններն առավել հասանելի և մատչելի դարձնելը,
•  Պաշտպանի գործունեության, մարդու իրավունքների և ազատությունների պաշտպանության վիճակի մասին տարեկան հաղորդմամբ օրենսդրական կամ այլ բնույթի միջոցառումների վերաբերյալ առաջարկներ ներկայացնելը:
</t>
  </si>
  <si>
    <t>1060</t>
  </si>
  <si>
    <t>Մարդու իրավունքների և հիմնարար ազատությունների պաշտպանություն</t>
  </si>
  <si>
    <t xml:space="preserve">Մարդու իրավունքների ազգային հաստատությունների համաշխարհային միավորման անկախ հանձնախմբի կողմից Հայաստանի մարդու իրավունքների պաշտպանի հաստատությանը շնորհված ամենաբարձր ՙA՚ միջազգային հեղինակավոր կարգավիճակի պահպանում (վերահաստատում) </t>
  </si>
  <si>
    <t>11001</t>
  </si>
  <si>
    <t>31001</t>
  </si>
  <si>
    <t>Մարդու իրավունքների և հիմնարար ազատությունների պաշտպանության ծառայությունների տրամադրում</t>
  </si>
  <si>
    <t>Մարդու իրավունքների պաշտպանության հարցերին վերաբերող բողոքների քննարկում, որոշման ընդունում, մոնիտորինգ, բողոքների լուսաբանում և հասարակական իրազեկում, օրենսդրության կատարելագործում, միջազգային համագործակցություն և այլն:</t>
  </si>
  <si>
    <t>Ծառայությունների մատուցում</t>
  </si>
  <si>
    <t xml:space="preserve">ՀՀ մարդու իրավունքների պաշտպանի աշխատակազմի  տեխնիկական հագեցվածության բարելավում </t>
  </si>
  <si>
    <t xml:space="preserve">ՀՀ մարդու իրավունքների պաշտպանի աշխատակազմի աշխատանքային պայմանների բարելավման համար վարչական սարքավորումների ձեռքբերում </t>
  </si>
  <si>
    <r>
      <t xml:space="preserve"> Միջազգային </t>
    </r>
    <r>
      <rPr>
        <sz val="8"/>
        <color rgb="FF000000"/>
        <rFont val="GHEA Grapalat"/>
        <family val="3"/>
      </rPr>
      <t></t>
    </r>
    <r>
      <rPr>
        <i/>
        <sz val="8"/>
        <color rgb="FF000000"/>
        <rFont val="GHEA Grapalat"/>
        <family val="3"/>
      </rPr>
      <t>A</t>
    </r>
  </si>
  <si>
    <t xml:space="preserve">2019 թվական </t>
  </si>
  <si>
    <t xml:space="preserve">2024 թ. (Մարդու իրավունքների ազգային հաստատությունների համաշխարհային միավորման անկախ հանձնախմբի կողմից շնորհվող կարգավիճակը վերանայվում է 5 տարին մեկ անգամ: Գնահատման համար ուսումնասիրությունը ներառում է նախորդող 5 տարիների գործունեությունը): </t>
  </si>
  <si>
    <t xml:space="preserve"> 5. ԻՐԱՎՈՒՆՔ ԵՎ ԱՐԴԱՐԱԴԱՏՈՒԹՅՈՒՆ, 5.2 ՄԱՐԴՈՒ ԻՐԱՎՈՒՆՔՆԵՐԻ ՊԱՇՏՊԱՆՈՒԹՅՈՒՆ </t>
  </si>
  <si>
    <t>SDG 16.b Խթանել և կիրարկել ոչ խտրական օրենքներ և քաղաքականություններ՝ հանուն կայուն զարգացման, SDG 16.b.1 Բնակչության համամասնությունը, որը հաղորդել է, որ նախորդ 12 ամսվա ընթացքում անձամբ իր նկատմամբ զգացել է խտրականություն կամ ենթարկվել է ոտնձգությունների, որոնք արգելվում են համաձայն մարդու իրավունքների միջազգային իրավունքի,  SDG 16.a Ուժեղացնել բոլոր մակարդակների համապատասխան ազգային հաստատությունները, այդ թվում և միջազգային գործակցության միջոցով, զարգացնելու՝ բռնությունները կանխելու և ահաբեկչության ու հանցավորության դեմ պայքարելու կարողությունները մասնավորապես զարգացող երկրներում,  SDG 16.a.1 Փարիզյան սկզբունքներին համահունչ ազգային անկախ իրավապաշտպան ինստիտուտների գոյությունը, SDG 16.10 Ապահովել տեղեկատվության հանրային հասանելիությունը և պաշտպանել հիմնարար ազատությունները՝ համաձայն ազգային օրենսդրության և միջազգային համաձայնագրերի,  SDG 16.10.1 Լրագրողների, ԶԼՄ-ների անձնակազմի, արհմիությունների անդամների և իրավապաշտպանների սպանությունների, առևանգման, հարկադրյալ անհետացման, կամայական ազատազրկման և խոշտանգումների ճշգրտված թիվը նախորդ 12 ամսում, SDG 61.1 Զգալիորեն նվազեցնել բռնության բոլոր ձևերը և դրանց առնչվող մահերի ցուցանիշը,  SDG 16.1.1 Ֆիզիկական, հոգեբանական կամ սեռական բնույթի բռնության ենթարկված բնակչության համամասնությունը նախորդ 12 ամիսների ընթացքում,  SDG 10.3 Ապահովել հավասար հնարավորություններ և կրճատել արդյունքների անհավասարությունները, այդ թվում՝ վերացնելով խտրական օրենքները, քաղաքականությունները և գործելաձևերը՝ և խթանելով այս առումով պատշաճ օրենսդրության, քաղաքականությունների և գործողությունների ընդունումը,   SDG 10.3.1 Բնակչության համամասնությունը, որը հաղորդել է, որ նախորդ 12 ամսվա ընթացքում անձամբ իր նկատմամբ զգացել է խտրականություն կամ ենթարկվել է ոտնձգությունների, որոնք արգելվում են համաձայն մարդու իրավունքների միջազգային իրավունքի</t>
  </si>
  <si>
    <t xml:space="preserve"> 11001</t>
  </si>
  <si>
    <t xml:space="preserve"> Մարդու իրավունքների և հիմնարար ազատությունների պաշտպանության ծառայությունների տրամադրում</t>
  </si>
  <si>
    <t xml:space="preserve"> ՀՀ մարդու իրավունքների պաշտպանի աշխատակազմի  տեխնիկական հագեցվածության բարելավում</t>
  </si>
  <si>
    <t>03</t>
  </si>
  <si>
    <t>02</t>
  </si>
  <si>
    <t>4111.Աշխատողների աշխատավարձեր և հավելավճարներ</t>
  </si>
  <si>
    <t>4112.Պարգևատրումներ, դրամական խրախուսումներ և հատուկ վճարներ</t>
  </si>
  <si>
    <t xml:space="preserve">4113.Քաղաքացիական, դատական և պետական ծառայողների պարգևատրում </t>
  </si>
  <si>
    <t>4212.Էներգետիկ ծառայություններ</t>
  </si>
  <si>
    <t>4213.Կոմունալ ծառայություններ</t>
  </si>
  <si>
    <t>4214Կապի ծառայություններ</t>
  </si>
  <si>
    <t>4215.Ապահովագրական ծախսեր</t>
  </si>
  <si>
    <t>4216.Գույքի և սարքավորումների վարձակալություն</t>
  </si>
  <si>
    <t>4221.Ներքին  գործուղումներ</t>
  </si>
  <si>
    <t>4222.Արտասահմանյան գործուղումների գծով ծախսեր</t>
  </si>
  <si>
    <t>4231.Վաչական ծառայություններ</t>
  </si>
  <si>
    <t>4232.Համակարգչային ծառայություններ</t>
  </si>
  <si>
    <t>4234.Տեղեկատվական ծառայություններ</t>
  </si>
  <si>
    <t>4235. Կառավարչական ծառայություններ</t>
  </si>
  <si>
    <t>4237.Ներկայացուցչական  ծախսեր</t>
  </si>
  <si>
    <t>4239.Ընդհանուր բնույթի այլ ծառայություններ</t>
  </si>
  <si>
    <t>4251.Շենքերի և կառույցների ընթացիկ նորոգում և պահպանում</t>
  </si>
  <si>
    <t>4252Մեքենաների և սարքավորումների ընթացիկ նորոգում և պահպանում</t>
  </si>
  <si>
    <t>4261.Գրասենյակային նյութեր և հագուստ</t>
  </si>
  <si>
    <t>4264.Տրանսպորտային նյութեր</t>
  </si>
  <si>
    <t xml:space="preserve">4267.Կենցաղային և հանրային սննդի նյութեր </t>
  </si>
  <si>
    <t xml:space="preserve">4269. Հատուկ նպատակալին այլ նյութեր </t>
  </si>
  <si>
    <t>4621.Ընթացիկ դրամաշնորհներ միջազգային կազմակերպություններին</t>
  </si>
  <si>
    <t>4823Պարտադիր վճարներր</t>
  </si>
  <si>
    <t>5113 Շենքերի և շինությունների կապիտալ վերանորոգում</t>
  </si>
  <si>
    <t>5122.Վարչական սարքավորումներ</t>
  </si>
  <si>
    <t>4252 Մեքենաների և սարքավորումների ընթացիկ նորոգում և պահպանում</t>
  </si>
  <si>
    <t>Երեխաների և երիտասարդների պաշտպանության բարելավում և մասնակցության խթանում</t>
  </si>
  <si>
    <t>ՀՀ մարդու իրավունքների պաշտպանի աշխատակազմի շենքային պայմանների բարելավում</t>
  </si>
  <si>
    <t xml:space="preserve"> ՀՀ մարդու իրավունքների պաշտպանի աշխատակազմի պետական ծառայողների վերապատրաստում</t>
  </si>
  <si>
    <t>11002</t>
  </si>
  <si>
    <t>11005</t>
  </si>
  <si>
    <t>Գենդերային հավասարության խթանում Հայաստանի իրավապահ համակարգում</t>
  </si>
  <si>
    <t xml:space="preserve"> ՀՀ մարդու իրավունքների պաշտպանի աշխատակազմի պետական ծառայողների մասնագիտական կարողությունների զարգացում </t>
  </si>
  <si>
    <t>11006</t>
  </si>
  <si>
    <t>Իրավապահ համակարգում կանանց ներգրավման խթանման, ինչպես նաև ընտանիքում բռնության դեպքերի պատշաճ արձագանքման հարցում ՀՀ ոստիկանության ծառայողների կարողությունների զարգացում</t>
  </si>
  <si>
    <t>ՄԻՊ աշխատակազմի աշխատակիցների մոնիտորինգի գործառույթի  կարողությունների զարգացում, բուլիինգի վերաբերյալ հատուկ զեկույցի պատրաստում, երեխայազգայուն  մեխանիզմների  զարգացում</t>
  </si>
  <si>
    <t>31003</t>
  </si>
  <si>
    <t xml:space="preserve"> Հայաստանի Հանրապետության մարդու իրավունքների պաշտպանի աշխատակազմի վարչական շենքերի կապիտալ վերանորոգում </t>
  </si>
  <si>
    <t xml:space="preserve"> Պետական մարմինների կողմից օգտագործվող ոչ ֆինանսական ակտիվների հետ գործառնություններ </t>
  </si>
  <si>
    <t>31004</t>
  </si>
  <si>
    <t>ՀՀ մարդու իրավունքների պաշտպանի աշխատակազմի աշխատանքային պայմանների բարելավմանն ուղղված վարչական սարքավորումների ձեռքբերում</t>
  </si>
  <si>
    <t>Երևան քաղաք</t>
  </si>
  <si>
    <t xml:space="preserve"> Դիմում-բողոք ներկայացնողների թիվն ըստ կին/տղամարդ համամասնության </t>
  </si>
  <si>
    <t xml:space="preserve"> կին (ըստ բողոքներում ներառված անձանց) </t>
  </si>
  <si>
    <t xml:space="preserve"> տղամարդ (ըստ բողոքներում ներառված անձանց) </t>
  </si>
  <si>
    <t xml:space="preserve"> Ընտանիքում բռնության ենթարկված անձանց պաշտպանության հարցերին վերաբերող բողոքների քանակն ըստ բողոքներում ներառված անձանց </t>
  </si>
  <si>
    <t xml:space="preserve"> Դիմում-բողոքների քանակն ըստ իրավական ծառայություն ստացած անձանց </t>
  </si>
  <si>
    <t xml:space="preserve"> Երեխաների իրավունքների պաշտպանության հարցերին վերաբերող բողոքների քանակն՛ ըստ բողոքներում ներառված անձանց </t>
  </si>
  <si>
    <t xml:space="preserve"> Հաշմանդամություն ունեցող անձանց իրավունքների պաշտպանության հարցերին վերաբերող բողոքների քանակն ըստ բողոքներում ներառված անձանց </t>
  </si>
  <si>
    <t xml:space="preserve"> Գրավոր դիմում-բողոքների քանակն ըստ բողոքներում ներառված անձանց </t>
  </si>
  <si>
    <t xml:space="preserve"> Բանավոր դիմում-բողոքների քանակը </t>
  </si>
  <si>
    <t xml:space="preserve"> թեժ գիծ հեռախոսահամարին ստացված զանգեր </t>
  </si>
  <si>
    <t xml:space="preserve"> Դրական լուծում ստացած դիմում-բողոքների քանակն` ըստ անձանց </t>
  </si>
  <si>
    <t xml:space="preserve"> Ուսումնասիրված դիմում-բողոքների մեջ դրական լուծում ստացած դիմում-բողոքների քանակը (տոկոսային հարաբերակցությամբ) </t>
  </si>
  <si>
    <t xml:space="preserve"> Կանխարգելման ազգային մեխանիզմի գործառույթի շրջանակներում այցեր ազատությունից զրկման վայրեր, հատ </t>
  </si>
  <si>
    <t>Կանխարգելման ազգային մեխանիզմի գործառույթի շրջանակներում կազմակերպված քննարկումներ, մարդու իրավունքների և հիմնարար ազատությունների հարցերով վերապատրաստման միջոցառումների մշակում, իրականացում և այլ միջոցառումներ, այդ թվում՝ միջազգային միջոցառումներ, փորձի փոխանակում, հատ</t>
  </si>
  <si>
    <t xml:space="preserve"> Արագ արձագանքման և այլ բնույթի այցեր, այդ թվում՝ փաստահավաք աշխատանքներ, հատ </t>
  </si>
  <si>
    <t xml:space="preserve"> Մարդու իրավունքների և հիմնարար ազատությունների հարցերով լայն իրավական, բացատրական աշխատանքների կատարման ուղղությամբ միջոցառումների մասնակցում, մշակում և իրականացում, (այդ թվում՝ մասնակցություն հեռուստառադիոհաղորդումներին երկխոսությունների, հարցազրույցների, կլոր սեղանների ձևաչափով),  հատ </t>
  </si>
  <si>
    <t>Երեխաների իրավունքների վերաբերյալ զեկույցի հրապարակում, հատ</t>
  </si>
  <si>
    <t xml:space="preserve">Հաշմանդամություն ունեցող անձանց իրավունքների վերաբերյալ իրազեկման միջոցառումների թիվը (դասընթացներ լրագրողների, խնամքի և այլ հաստատությունների ներկայացուցիչների համար, հաշմանդամություն ունեցող անձանց համար իրազեկման հանդիպումներ և հարցազրույցներ) </t>
  </si>
  <si>
    <t>Կոնվենցիոն մանդատների ապահովման շրջանակներում իրազեկման միջոցառումներ (այդ թվում դասընթացներ, իրազեկման հանդիպումներ, հարցազրույցներ, տեղեկատվական բնույթի նյութեր), հատ</t>
  </si>
  <si>
    <t xml:space="preserve"> Իրազեկման արշավ երեխաների, ծնողների, ուսուցիչների շրջանում հաշմանդամություն ունեցող անձանց ինտեգրման վերաբերյալ </t>
  </si>
  <si>
    <t xml:space="preserve"> Հաշմանդամություն ունեցող անձանց իրավունքների վերաբերյալ զեկույցի հրապարակում </t>
  </si>
  <si>
    <t>Կոնվենցիոն մանդատների շրջանակներում մշտադիտարկման այցեր երեխայի խնամք և պաշտպանություն իրականացնող կազմակերպություններ, ուսումնական հաստատություններ, հաշմանդամություն ունեցող անձանց խնամք և աջակցություն տրամադրող հաստատություններ, պետության կողմից պատվիրակված ծառայություններ մատուցող կազմակերպություններ, հատ</t>
  </si>
  <si>
    <t xml:space="preserve"> Մշտադիտարկման այցեր հաստատություններ, որտեղ կան հաշմանդամություն ունեցող անձինք,</t>
  </si>
  <si>
    <t xml:space="preserve"> Հաշմանդամություն ունեցող կանանց իրավունքների պաշտպանության ոլորտի խնդիրների ուսումնասիրության նպատակով մոնիտորինգային հարցումներ, այդ թվում բանավոր հարցումներ </t>
  </si>
  <si>
    <t xml:space="preserve"> Պաշտպանի և նրա աշխատակազմի գործունեության ավելի լայն լուսաբանում,  հանրության շրջանում իրազեկվածության բարձրացում </t>
  </si>
  <si>
    <t xml:space="preserve"> Իրավական ակտերի նախագծերի վերաբերյալ ներկայացված կարծիքների, նախագծերի վերաբերյալ ներկայացված դիտողությունների և առաջարկությունների, ինչպես նաև այցերի և անհատական բողոքների քննարկման արդյունքում վեր հանված համակարգային խնդիրների արդյունքում ներկայացված օրենսդրական ակտերի և պրակտիկայի կատարելագործմանն ուղղված առաջարկների քանակ, հատ</t>
  </si>
  <si>
    <t xml:space="preserve"> Պաշտպանին առընթեր հասարակական խորհրդի նիստեր և աշխատանքային քննարկումներ կազմակերպությունների հետ </t>
  </si>
  <si>
    <t xml:space="preserve"> ԲԳԿ-ի գծով հաստատված բյուջեի նկատմամբ կատարման նվազագույն տոկոս </t>
  </si>
  <si>
    <t xml:space="preserve">Կոնվենցիոն մանդատների շրջանակներում մշտադիտարկման նպատակով իրականացվող ամենօրյա մեդիամոնիտորինգային ուսումնասիրության ենթարկվող միավորների քանակը </t>
  </si>
  <si>
    <t xml:space="preserve"> «Երեխաների իրավունքների մասին» ՄԱԿ-ի կոնվենցիայի դրույթների կիրառության մշտադիտարկման նպատակով իրականացվող եռամսյակային հարցումներ (գրավոր և բանավոր) պետական մարմինների,ՀԿ-ների և հաշմանդամություն ունեցող անձանց շրջանում, անգամ </t>
  </si>
  <si>
    <t>Որակական</t>
  </si>
  <si>
    <t>Կատարողական</t>
  </si>
  <si>
    <t>Քանակական</t>
  </si>
  <si>
    <t xml:space="preserve"> x </t>
  </si>
  <si>
    <t xml:space="preserve"> 870 </t>
  </si>
  <si>
    <t xml:space="preserve"> 540 </t>
  </si>
  <si>
    <t xml:space="preserve"> 3790 </t>
  </si>
  <si>
    <t xml:space="preserve"> 11220 </t>
  </si>
  <si>
    <t xml:space="preserve"> 11920 </t>
  </si>
  <si>
    <t xml:space="preserve"> 1990 </t>
  </si>
  <si>
    <t xml:space="preserve"> 13.2 </t>
  </si>
  <si>
    <t xml:space="preserve"> 1060 </t>
  </si>
  <si>
    <t xml:space="preserve"> 11002 </t>
  </si>
  <si>
    <t xml:space="preserve"> ՀՀ մարդու իրավունքների պաշտպանի աշխատակազմի պետական ծառայողների վերապատրաստում </t>
  </si>
  <si>
    <t xml:space="preserve"> Ծառայությունների մատուցում </t>
  </si>
  <si>
    <t xml:space="preserve"> «Գնումների մասին» ՀՀ օրենքի համաձայն ընտրված կազմակերպություն </t>
  </si>
  <si>
    <t>Ուսուցման խմբերի քանակ</t>
  </si>
  <si>
    <t>Ունկնդիրներից վկայագիր ստացածների տեսակարար կշիռ, տոկոս</t>
  </si>
  <si>
    <t xml:space="preserve"> 11005 </t>
  </si>
  <si>
    <t xml:space="preserve"> Երեխաների և երիտասարդների պաշտպանության բարելավում և մասնակցության խթանում </t>
  </si>
  <si>
    <t xml:space="preserve"> ՄԻՊ աշխատակազմի աշխատակիցների մոնիտորինգի գործառույթի  կարողությունների զարգացում, զեկույցի պատրաստում, երեխայազգայուն  մեխանիզմների  զարգացում: </t>
  </si>
  <si>
    <t xml:space="preserve"> ՀՀ մարդու իրավունքների պաշտպանի աշխատակազմ </t>
  </si>
  <si>
    <t xml:space="preserve"> Երեխաների նկատմամբ  բուլիինգի  վերաբերյալ հատուկ զեկույցի  լրամշակում, թարգմանություն և հրապարակում </t>
  </si>
  <si>
    <t xml:space="preserve"> Միջոցառման իրականացման ժամկետը, ամիս </t>
  </si>
  <si>
    <t>Ոլորտում առկա գործնական ու օրենսդրական խնդիրների համապարփակ ուսումնասիրության և դրա հիմքով ռազմավարական գործողությունների ծրագրի մշակում (հատ)</t>
  </si>
  <si>
    <t>Մինչև 3 տարեկան երեխայի խնամքի արձակուրդից չօգտվող կին ծառայողներին դրամական աջակցության տրամադրման հնարավորությունների վերաբերյալ զեկույց (հատ)</t>
  </si>
  <si>
    <t xml:space="preserve">Երիտասարադների և երեխաների հետ հանդիպումների կազմակերպում, </t>
  </si>
  <si>
    <t>Հանրակրթության  ոլորտում որոշում կայացնողների հետ հանդիպում-քննարկումների կազմակերպում</t>
  </si>
  <si>
    <t>Միջգերատեսչական համագործակցության բարելավում կրթության ոլորտի համապատասխան ներկայացուցիչների և ուսուցիչների համար կարողությունների զարգացման  2 օրյա վերապատրաստում</t>
  </si>
  <si>
    <t>ԵԻԿ-ի  մոնիտորինգի գործառույթի վերաբերյալ ՄԻՊ-ի աշխատակիցների կարողությունների զարգացում  դասըանացի կազմակերպում</t>
  </si>
  <si>
    <t>Երեխաների նկատմաբ  բուլիինգի  վերաբերյալ հատուկ զեկույցի  նախագծի պատրաստում</t>
  </si>
  <si>
    <t>Պարեկային ծառայությունում կանանց ընդունելությունը խոչընդոտող օրենսդրության, մասնավորապես՝ ՀՀ կառավարության 2003 թ. հունվարի 23-ի N 175-Ն որոշման վերանայում և օրենսդրական փոփոխությունների նախագծի մշակում</t>
  </si>
  <si>
    <t>Պարեկային ծառայությունում աշխատանքի ընդունվելու պահանջների, երաշխիքների և հնարավորությունների վերաբերյալ համապատասխան տեղեկատվություն պարունակող բրոշուրների մշակում և տպագրություն</t>
  </si>
  <si>
    <t>Ժամկետային</t>
  </si>
  <si>
    <t>Պարեկային ծառայության պոտենցիալ կին դիմորդների հետ հանդիպումների կազմակերպում ՀՀ 4 մարզում</t>
  </si>
  <si>
    <t>Ընտանեկան բռնության վերաբերյալ նպատակային դասընթացի կազմակերպում ՀՀ ոստիկանության ծառայողների համար</t>
  </si>
  <si>
    <t>Կին ծառայողների համար մենթորական ծրագրի մշակում</t>
  </si>
  <si>
    <t xml:space="preserve"> 31001 </t>
  </si>
  <si>
    <t xml:space="preserve"> ՀՀ մարդու իրավունքների պաշտպանի աշխատակազմի  տեխնիկական հագեցվածության բարելավում </t>
  </si>
  <si>
    <t xml:space="preserve"> ՀՀ մարդու իրավունքների պաշտպանի աշխատակազմի աշխատանքային պայմանների բարելավման համար վարչական սարքավորումների ձեռքբերում </t>
  </si>
  <si>
    <t xml:space="preserve"> 31003 </t>
  </si>
  <si>
    <t xml:space="preserve"> Հայաստանի Հանրապետության մարդու իրավունքների պաշտպանի աշխատակազմի շենքային պայմանների բարելավում </t>
  </si>
  <si>
    <t xml:space="preserve">  Վերանորոգվող օբյեկտների թիվ, հատ </t>
  </si>
  <si>
    <t xml:space="preserve"> Վերանորոգման աշխատանքների ավարտվածության աստիճանը, տոկոս </t>
  </si>
  <si>
    <t>Քաղաքացիների գրավոր և բանավոր դիմում-բողոքների շարունակական աճ՝ մասնավորապես արագ արձագանքում, այցելություն, մշտադիտարկում և դիտարկում պանջող խնդիրների մասով:</t>
  </si>
  <si>
    <t>Աշխատակազմի կարողությունների հզորացում, որը թույլ կտա գործնականում իրականացնել քաղաքացիների իրավունքների առավել արդյունավետ պաշտպանություն՝ ապահովելով նրանց իրավունքների ենթադրյալ խախտումների դեպքում Պաշտպանի աջակցությունը ստանալու հնարավորությունը:</t>
  </si>
  <si>
    <r>
      <t>Երևույթի հանդես գալու հավանականությունը</t>
    </r>
    <r>
      <rPr>
        <vertAlign val="superscript"/>
        <sz val="11"/>
        <color theme="1"/>
        <rFont val="GHEA Grapalat"/>
        <family val="3"/>
      </rPr>
      <t>41</t>
    </r>
  </si>
  <si>
    <t>Առկա ռեսուրսներով դրական լուծում ստացած գործերի քանակական ցուցանիշների և որակի անկում</t>
  </si>
  <si>
    <t>Աջակցություն ՀՀ մարդու իրավունքների պաշտպանի աշխատակազմի տեխնիկական հագեցվածության բարելավում</t>
  </si>
  <si>
    <t>Պաշտպանի տարեկան հաղորդում և արտահերթ զեկույցներ, ներառյալ Կանխարգելման ազգային մեխանիզմի, Կոնվենցիոն մանդատների ապահովման վարչության գործառույթի շրջանակներում զեկույցների, ուղեցույցների և իրավական չափանիշների հրապարակում, հատ</t>
  </si>
  <si>
    <t xml:space="preserve">«Երեխաների իրավունքների մասին» և «Հաշմանդամություն ունեցող անձանց իրավունքների մասին» ՄԱԿ-ի կոնվենցիաների դրույթների կիրառության մշտադիտարկման նպատակով իրականացվող եռամսյակային հարցումներ (գրավոր և բանավոր) պետական մարմինների, ՀԿ-ների, երեխաների և հաշմանդամություն ունեցող անձանց շրջանում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</si>
</sst>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8"/>
      <color rgb="FF000000"/>
      <name val="GHEA Grapalat"/>
      <family val="3"/>
    </font>
    <font>
      <i/>
      <sz val="8"/>
      <color rgb="FF000000"/>
      <name val="GHEA Grapalat"/>
      <family val="3"/>
    </font>
    <font>
      <i/>
      <sz val="8"/>
      <color theme="1"/>
      <name val="GHEA Grapalat"/>
      <family val="3"/>
    </font>
    <font>
      <b/>
      <sz val="8"/>
      <color theme="1"/>
      <name val="GHEA Grapalat"/>
      <family val="3"/>
    </font>
    <font>
      <sz val="8"/>
      <color rgb="FF000000"/>
      <name val="Courier New"/>
      <family val="3"/>
    </font>
    <font>
      <sz val="8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vertAlign val="superscript"/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sz val="10"/>
      <color theme="1"/>
      <name val="GHEA Grapalat"/>
      <family val="3"/>
    </font>
    <font>
      <sz val="11"/>
      <color theme="1"/>
      <name val="GHEA Grapalat"/>
      <family val="3"/>
    </font>
    <font>
      <b/>
      <sz val="10"/>
      <color theme="1"/>
      <name val="GHEA Grapalat"/>
      <family val="3"/>
    </font>
    <font>
      <sz val="9"/>
      <color theme="1"/>
      <name val="GHEA Grapalat"/>
      <family val="3"/>
    </font>
    <font>
      <b/>
      <i/>
      <vertAlign val="superscript"/>
      <sz val="12"/>
      <color theme="1"/>
      <name val="GHEA Grapalat"/>
      <family val="3"/>
    </font>
    <font>
      <vertAlign val="superscript"/>
      <sz val="9"/>
      <color theme="1"/>
      <name val="GHEA Grapalat"/>
      <family val="3"/>
    </font>
    <font>
      <i/>
      <sz val="9"/>
      <color theme="1"/>
      <name val="GHEA Grapalat"/>
      <family val="3"/>
    </font>
    <font>
      <b/>
      <sz val="10"/>
      <color rgb="FF002060"/>
      <name val="GHEA Grapalat"/>
      <family val="3"/>
    </font>
    <font>
      <b/>
      <sz val="8"/>
      <color rgb="FF002060"/>
      <name val="GHEA Grapalat"/>
      <family val="3"/>
    </font>
    <font>
      <b/>
      <i/>
      <sz val="9"/>
      <color theme="1"/>
      <name val="GHEA Grapalat"/>
      <family val="3"/>
    </font>
    <font>
      <vertAlign val="superscript"/>
      <sz val="8"/>
      <color rgb="FF000000"/>
      <name val="GHEA Grapalat"/>
      <family val="3"/>
    </font>
    <font>
      <vertAlign val="superscript"/>
      <sz val="10"/>
      <color theme="1"/>
      <name val="GHEA Grapalat"/>
      <family val="3"/>
    </font>
    <font>
      <b/>
      <vertAlign val="superscript"/>
      <sz val="10"/>
      <color theme="1"/>
      <name val="GHEA Grapalat"/>
      <family val="3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GHEA Grapalat"/>
      <family val="3"/>
    </font>
    <font>
      <i/>
      <sz val="8"/>
      <name val="GHEA Grapalat"/>
      <family val="3"/>
    </font>
    <font>
      <sz val="8"/>
      <name val="GHEA Grapalat"/>
      <family val="3"/>
    </font>
    <font>
      <vertAlign val="superscript"/>
      <sz val="11"/>
      <color theme="1"/>
      <name val="GHEA Grapalat"/>
      <family val="3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GHEA Grapalat"/>
      <family val="3"/>
    </font>
    <font>
      <sz val="10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6" fillId="0" borderId="0"/>
  </cellStyleXfs>
  <cellXfs count="251">
    <xf numFmtId="0" fontId="0" fillId="0" borderId="0" xfId="0"/>
    <xf numFmtId="0" fontId="0" fillId="0" borderId="0" xfId="0" applyBorder="1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Border="1" applyAlignment="1"/>
    <xf numFmtId="0" fontId="18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0" fillId="0" borderId="0" xfId="0" applyBorder="1" applyAlignment="1"/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19" fillId="7" borderId="0" xfId="0" applyFont="1" applyFill="1" applyAlignment="1">
      <alignment vertical="center"/>
    </xf>
    <xf numFmtId="0" fontId="20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0" fillId="6" borderId="1" xfId="0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3" fillId="6" borderId="1" xfId="0" applyNumberFormat="1" applyFont="1" applyFill="1" applyBorder="1" applyAlignment="1">
      <alignment vertical="center" wrapText="1"/>
    </xf>
    <xf numFmtId="49" fontId="3" fillId="6" borderId="7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7" borderId="0" xfId="0" applyFill="1"/>
    <xf numFmtId="0" fontId="2" fillId="2" borderId="1" xfId="0" applyFont="1" applyFill="1" applyBorder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3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wrapText="1"/>
    </xf>
    <xf numFmtId="0" fontId="3" fillId="6" borderId="6" xfId="0" applyFont="1" applyFill="1" applyBorder="1" applyAlignment="1">
      <alignment horizontal="justify" vertical="center" wrapText="1"/>
    </xf>
    <xf numFmtId="0" fontId="7" fillId="6" borderId="6" xfId="0" applyFont="1" applyFill="1" applyBorder="1" applyAlignment="1">
      <alignment vertical="center" wrapText="1"/>
    </xf>
    <xf numFmtId="0" fontId="4" fillId="6" borderId="6" xfId="0" applyFont="1" applyFill="1" applyBorder="1"/>
    <xf numFmtId="0" fontId="3" fillId="6" borderId="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5" borderId="16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5" borderId="7" xfId="0" applyFont="1" applyFill="1" applyBorder="1"/>
    <xf numFmtId="49" fontId="2" fillId="8" borderId="2" xfId="0" applyNumberFormat="1" applyFont="1" applyFill="1" applyBorder="1" applyAlignment="1">
      <alignment vertical="center" wrapText="1"/>
    </xf>
    <xf numFmtId="0" fontId="0" fillId="8" borderId="3" xfId="0" applyFill="1" applyBorder="1"/>
    <xf numFmtId="49" fontId="6" fillId="8" borderId="3" xfId="0" applyNumberFormat="1" applyFont="1" applyFill="1" applyBorder="1" applyAlignment="1">
      <alignment vertical="center" wrapText="1"/>
    </xf>
    <xf numFmtId="49" fontId="6" fillId="8" borderId="8" xfId="0" applyNumberFormat="1" applyFont="1" applyFill="1" applyBorder="1" applyAlignment="1">
      <alignment vertical="center" wrapText="1"/>
    </xf>
    <xf numFmtId="49" fontId="2" fillId="8" borderId="12" xfId="0" applyNumberFormat="1" applyFont="1" applyFill="1" applyBorder="1" applyAlignment="1">
      <alignment vertical="center"/>
    </xf>
    <xf numFmtId="0" fontId="0" fillId="8" borderId="13" xfId="0" applyFill="1" applyBorder="1"/>
    <xf numFmtId="49" fontId="6" fillId="8" borderId="13" xfId="0" applyNumberFormat="1" applyFont="1" applyFill="1" applyBorder="1" applyAlignment="1">
      <alignment vertical="center" wrapText="1"/>
    </xf>
    <xf numFmtId="0" fontId="0" fillId="8" borderId="2" xfId="0" applyFill="1" applyBorder="1"/>
    <xf numFmtId="49" fontId="2" fillId="8" borderId="3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6" borderId="7" xfId="0" applyFont="1" applyFill="1" applyBorder="1" applyAlignment="1">
      <alignment vertical="center" textRotation="90" wrapText="1"/>
    </xf>
    <xf numFmtId="0" fontId="9" fillId="2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 textRotation="90" wrapText="1"/>
    </xf>
    <xf numFmtId="0" fontId="4" fillId="6" borderId="7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 indent="2"/>
    </xf>
    <xf numFmtId="0" fontId="13" fillId="5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textRotation="90" wrapText="1"/>
    </xf>
    <xf numFmtId="0" fontId="9" fillId="10" borderId="20" xfId="0" applyFont="1" applyFill="1" applyBorder="1" applyAlignment="1">
      <alignment vertical="center" textRotation="90" wrapText="1"/>
    </xf>
    <xf numFmtId="0" fontId="9" fillId="10" borderId="21" xfId="0" applyFont="1" applyFill="1" applyBorder="1" applyAlignment="1">
      <alignment vertical="center" textRotation="90" wrapText="1"/>
    </xf>
    <xf numFmtId="0" fontId="9" fillId="5" borderId="2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textRotation="90" wrapText="1"/>
    </xf>
    <xf numFmtId="0" fontId="4" fillId="6" borderId="20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49" fontId="0" fillId="6" borderId="1" xfId="0" applyNumberForma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vertical="center" wrapText="1"/>
    </xf>
    <xf numFmtId="2" fontId="9" fillId="9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164" fontId="6" fillId="8" borderId="13" xfId="0" applyNumberFormat="1" applyFont="1" applyFill="1" applyBorder="1" applyAlignment="1">
      <alignment vertical="center" wrapText="1"/>
    </xf>
    <xf numFmtId="164" fontId="6" fillId="8" borderId="9" xfId="0" applyNumberFormat="1" applyFont="1" applyFill="1" applyBorder="1" applyAlignment="1">
      <alignment vertical="center" wrapText="1"/>
    </xf>
    <xf numFmtId="164" fontId="6" fillId="8" borderId="3" xfId="0" applyNumberFormat="1" applyFont="1" applyFill="1" applyBorder="1" applyAlignment="1">
      <alignment vertical="center" wrapText="1"/>
    </xf>
    <xf numFmtId="164" fontId="6" fillId="8" borderId="8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6" fillId="0" borderId="0" xfId="0" applyFont="1"/>
    <xf numFmtId="2" fontId="29" fillId="6" borderId="1" xfId="0" applyNumberFormat="1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vertical="center" wrapText="1"/>
    </xf>
    <xf numFmtId="49" fontId="31" fillId="6" borderId="1" xfId="0" applyNumberFormat="1" applyFont="1" applyFill="1" applyBorder="1" applyAlignment="1">
      <alignment vertical="center" wrapText="1"/>
    </xf>
    <xf numFmtId="2" fontId="31" fillId="9" borderId="1" xfId="0" applyNumberFormat="1" applyFont="1" applyFill="1" applyBorder="1" applyAlignment="1">
      <alignment vertical="center" wrapText="1"/>
    </xf>
    <xf numFmtId="2" fontId="31" fillId="6" borderId="1" xfId="0" applyNumberFormat="1" applyFont="1" applyFill="1" applyBorder="1" applyAlignment="1">
      <alignment vertical="center" wrapText="1"/>
    </xf>
    <xf numFmtId="0" fontId="31" fillId="6" borderId="1" xfId="0" applyFont="1" applyFill="1" applyBorder="1" applyAlignment="1">
      <alignment vertical="center" wrapText="1"/>
    </xf>
    <xf numFmtId="0" fontId="31" fillId="9" borderId="1" xfId="0" applyFont="1" applyFill="1" applyBorder="1" applyAlignment="1">
      <alignment vertical="center" wrapText="1"/>
    </xf>
    <xf numFmtId="164" fontId="31" fillId="6" borderId="1" xfId="0" applyNumberFormat="1" applyFont="1" applyFill="1" applyBorder="1" applyAlignment="1">
      <alignment vertical="center" wrapText="1"/>
    </xf>
    <xf numFmtId="164" fontId="29" fillId="6" borderId="1" xfId="0" applyNumberFormat="1" applyFont="1" applyFill="1" applyBorder="1" applyAlignment="1">
      <alignment vertical="center" wrapText="1"/>
    </xf>
    <xf numFmtId="2" fontId="15" fillId="6" borderId="1" xfId="0" applyNumberFormat="1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justify" vertical="center" wrapText="1"/>
    </xf>
    <xf numFmtId="0" fontId="33" fillId="6" borderId="6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horizontal="justify" vertical="center" wrapText="1"/>
    </xf>
    <xf numFmtId="0" fontId="30" fillId="6" borderId="6" xfId="0" applyFont="1" applyFill="1" applyBorder="1" applyAlignment="1">
      <alignment horizontal="justify" vertical="top" wrapText="1"/>
    </xf>
    <xf numFmtId="0" fontId="34" fillId="0" borderId="0" xfId="0" applyFont="1"/>
    <xf numFmtId="0" fontId="35" fillId="0" borderId="0" xfId="0" applyFont="1"/>
    <xf numFmtId="0" fontId="30" fillId="6" borderId="6" xfId="0" applyFont="1" applyFill="1" applyBorder="1"/>
    <xf numFmtId="0" fontId="30" fillId="6" borderId="6" xfId="0" applyFont="1" applyFill="1" applyBorder="1" applyAlignment="1">
      <alignment vertical="center" wrapText="1"/>
    </xf>
    <xf numFmtId="0" fontId="37" fillId="0" borderId="0" xfId="0" applyFont="1"/>
    <xf numFmtId="0" fontId="38" fillId="7" borderId="0" xfId="0" applyFont="1" applyFill="1" applyBorder="1" applyAlignment="1">
      <alignment vertical="center"/>
    </xf>
    <xf numFmtId="0" fontId="39" fillId="0" borderId="0" xfId="0" applyFont="1" applyAlignment="1">
      <alignment vertical="center"/>
    </xf>
    <xf numFmtId="0" fontId="37" fillId="5" borderId="3" xfId="0" applyFont="1" applyFill="1" applyBorder="1" applyAlignment="1">
      <alignment vertical="center" wrapText="1"/>
    </xf>
    <xf numFmtId="0" fontId="37" fillId="5" borderId="1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5" fillId="6" borderId="2" xfId="0" applyFont="1" applyFill="1" applyBorder="1" applyAlignment="1">
      <alignment horizontal="left" wrapText="1"/>
    </xf>
    <xf numFmtId="0" fontId="25" fillId="6" borderId="3" xfId="0" applyFont="1" applyFill="1" applyBorder="1" applyAlignment="1">
      <alignment horizontal="left" wrapText="1"/>
    </xf>
    <xf numFmtId="0" fontId="25" fillId="6" borderId="8" xfId="0" applyFont="1" applyFill="1" applyBorder="1" applyAlignment="1">
      <alignment horizontal="left" wrapText="1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164" fontId="3" fillId="6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2" borderId="22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textRotation="90" wrapText="1"/>
    </xf>
    <xf numFmtId="0" fontId="9" fillId="2" borderId="21" xfId="0" applyFont="1" applyFill="1" applyBorder="1" applyAlignment="1">
      <alignment vertical="center" textRotation="90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20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4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selection activeCell="I65" sqref="I65:I70"/>
    </sheetView>
  </sheetViews>
  <sheetFormatPr defaultRowHeight="15" x14ac:dyDescent="0.25"/>
  <cols>
    <col min="1" max="1" width="6.140625" customWidth="1"/>
    <col min="2" max="2" width="15.42578125" customWidth="1"/>
    <col min="3" max="3" width="17.28515625" customWidth="1"/>
    <col min="4" max="4" width="46.85546875" customWidth="1"/>
    <col min="5" max="5" width="16.85546875" customWidth="1"/>
    <col min="6" max="6" width="18" customWidth="1"/>
    <col min="7" max="7" width="15.85546875" customWidth="1"/>
    <col min="8" max="8" width="15" customWidth="1"/>
    <col min="9" max="9" width="15.85546875" customWidth="1"/>
  </cols>
  <sheetData>
    <row r="1" spans="1:12" x14ac:dyDescent="0.25">
      <c r="A1" s="5" t="s">
        <v>91</v>
      </c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B3" s="160" t="s">
        <v>125</v>
      </c>
      <c r="C3" s="161"/>
      <c r="D3" s="168" t="s">
        <v>201</v>
      </c>
      <c r="E3" s="169"/>
      <c r="F3" s="169"/>
      <c r="G3" s="169"/>
      <c r="H3" s="169"/>
      <c r="I3" s="170"/>
    </row>
    <row r="5" spans="1:12" x14ac:dyDescent="0.25">
      <c r="A5" s="22" t="s">
        <v>3</v>
      </c>
      <c r="B5" s="23"/>
      <c r="C5" s="23"/>
      <c r="D5" s="24"/>
      <c r="E5" s="24"/>
      <c r="F5" s="24"/>
      <c r="G5" s="24"/>
      <c r="H5" s="24"/>
      <c r="I5" s="24"/>
      <c r="J5" s="21"/>
      <c r="K5" s="21"/>
      <c r="L5" s="21"/>
    </row>
    <row r="7" spans="1:12" x14ac:dyDescent="0.25">
      <c r="A7" s="30" t="s">
        <v>126</v>
      </c>
    </row>
    <row r="8" spans="1:12" ht="340.5" customHeight="1" x14ac:dyDescent="0.25">
      <c r="B8" s="162" t="s">
        <v>202</v>
      </c>
      <c r="C8" s="163"/>
      <c r="D8" s="163"/>
      <c r="E8" s="163"/>
      <c r="F8" s="163"/>
      <c r="G8" s="163"/>
      <c r="H8" s="163"/>
      <c r="I8" s="164"/>
    </row>
    <row r="10" spans="1:12" x14ac:dyDescent="0.25">
      <c r="A10" s="30" t="s">
        <v>166</v>
      </c>
    </row>
    <row r="11" spans="1:12" ht="37.5" customHeight="1" x14ac:dyDescent="0.25">
      <c r="B11" s="165"/>
      <c r="C11" s="166"/>
      <c r="D11" s="166"/>
      <c r="E11" s="166"/>
      <c r="F11" s="166"/>
      <c r="G11" s="166"/>
      <c r="H11" s="166"/>
      <c r="I11" s="167"/>
    </row>
    <row r="13" spans="1:12" x14ac:dyDescent="0.25">
      <c r="A13" s="30" t="s">
        <v>167</v>
      </c>
    </row>
    <row r="14" spans="1:12" ht="36.75" customHeight="1" x14ac:dyDescent="0.25">
      <c r="B14" s="165"/>
      <c r="C14" s="166"/>
      <c r="D14" s="166"/>
      <c r="E14" s="166"/>
      <c r="F14" s="166"/>
      <c r="G14" s="166"/>
      <c r="H14" s="166"/>
      <c r="I14" s="167"/>
    </row>
    <row r="16" spans="1:12" x14ac:dyDescent="0.25">
      <c r="A16" s="30" t="s">
        <v>168</v>
      </c>
    </row>
    <row r="17" spans="1:9" ht="30.75" customHeight="1" x14ac:dyDescent="0.25">
      <c r="B17" s="165"/>
      <c r="C17" s="166"/>
      <c r="D17" s="166"/>
      <c r="E17" s="166"/>
      <c r="F17" s="166"/>
      <c r="G17" s="166"/>
      <c r="H17" s="166"/>
      <c r="I17" s="167"/>
    </row>
    <row r="20" spans="1:9" x14ac:dyDescent="0.25">
      <c r="A20" s="22" t="s">
        <v>4</v>
      </c>
      <c r="B20" s="23"/>
      <c r="C20" s="23"/>
      <c r="D20" s="24"/>
      <c r="E20" s="24"/>
      <c r="F20" s="24"/>
      <c r="G20" s="24"/>
      <c r="H20" s="24"/>
      <c r="I20" s="24"/>
    </row>
    <row r="22" spans="1:9" ht="25.5" customHeight="1" x14ac:dyDescent="0.25">
      <c r="B22" s="177" t="s">
        <v>169</v>
      </c>
      <c r="C22" s="177"/>
      <c r="D22" s="177" t="s">
        <v>5</v>
      </c>
      <c r="E22" s="177" t="s">
        <v>88</v>
      </c>
      <c r="F22" s="177" t="s">
        <v>89</v>
      </c>
      <c r="G22" s="177" t="s">
        <v>72</v>
      </c>
      <c r="H22" s="177" t="s">
        <v>73</v>
      </c>
      <c r="I22" s="177" t="s">
        <v>74</v>
      </c>
    </row>
    <row r="23" spans="1:9" x14ac:dyDescent="0.25">
      <c r="B23" s="26" t="s">
        <v>6</v>
      </c>
      <c r="C23" s="26" t="s">
        <v>171</v>
      </c>
      <c r="D23" s="178"/>
      <c r="E23" s="178"/>
      <c r="F23" s="178"/>
      <c r="G23" s="178"/>
      <c r="H23" s="178"/>
      <c r="I23" s="178"/>
    </row>
    <row r="24" spans="1:9" x14ac:dyDescent="0.25">
      <c r="B24" s="51" t="s">
        <v>6</v>
      </c>
      <c r="C24" s="52"/>
      <c r="D24" s="53"/>
      <c r="E24" s="53"/>
      <c r="F24" s="53"/>
      <c r="G24" s="53"/>
      <c r="H24" s="53"/>
      <c r="I24" s="54"/>
    </row>
    <row r="25" spans="1:9" x14ac:dyDescent="0.25">
      <c r="B25" s="176" t="s">
        <v>203</v>
      </c>
      <c r="C25" s="175" t="s">
        <v>87</v>
      </c>
      <c r="D25" s="27" t="s">
        <v>7</v>
      </c>
      <c r="E25" s="174">
        <f>+E33+E39+E45+E51+E59+E65+E71</f>
        <v>525098.09</v>
      </c>
      <c r="F25" s="174">
        <f t="shared" ref="F25:I25" si="0">+F33+F39+F45+F51+F59+F65+F71</f>
        <v>633549.6</v>
      </c>
      <c r="G25" s="174">
        <f t="shared" si="0"/>
        <v>579942.14</v>
      </c>
      <c r="H25" s="174">
        <f t="shared" si="0"/>
        <v>587512.49000000011</v>
      </c>
      <c r="I25" s="174">
        <f t="shared" si="0"/>
        <v>593027.79000000015</v>
      </c>
    </row>
    <row r="26" spans="1:9" x14ac:dyDescent="0.25">
      <c r="B26" s="173"/>
      <c r="C26" s="172"/>
      <c r="D26" s="28" t="s">
        <v>201</v>
      </c>
      <c r="E26" s="171"/>
      <c r="F26" s="171"/>
      <c r="G26" s="171"/>
      <c r="H26" s="171"/>
      <c r="I26" s="171"/>
    </row>
    <row r="27" spans="1:9" x14ac:dyDescent="0.25">
      <c r="B27" s="173"/>
      <c r="C27" s="172"/>
      <c r="D27" s="13" t="s">
        <v>8</v>
      </c>
      <c r="E27" s="171"/>
      <c r="F27" s="171"/>
      <c r="G27" s="171"/>
      <c r="H27" s="171"/>
      <c r="I27" s="171"/>
    </row>
    <row r="28" spans="1:9" ht="25.5" x14ac:dyDescent="0.25">
      <c r="B28" s="173"/>
      <c r="C28" s="172"/>
      <c r="D28" s="28" t="s">
        <v>204</v>
      </c>
      <c r="E28" s="171"/>
      <c r="F28" s="171"/>
      <c r="G28" s="171"/>
      <c r="H28" s="171"/>
      <c r="I28" s="171"/>
    </row>
    <row r="29" spans="1:9" x14ac:dyDescent="0.25">
      <c r="B29" s="173"/>
      <c r="C29" s="172"/>
      <c r="D29" s="13" t="s">
        <v>9</v>
      </c>
      <c r="E29" s="171"/>
      <c r="F29" s="171"/>
      <c r="G29" s="171"/>
      <c r="H29" s="171"/>
      <c r="I29" s="171"/>
    </row>
    <row r="30" spans="1:9" ht="76.5" x14ac:dyDescent="0.25">
      <c r="B30" s="179"/>
      <c r="C30" s="180"/>
      <c r="D30" s="29" t="s">
        <v>205</v>
      </c>
      <c r="E30" s="181"/>
      <c r="F30" s="181"/>
      <c r="G30" s="181"/>
      <c r="H30" s="181"/>
      <c r="I30" s="181"/>
    </row>
    <row r="31" spans="1:9" ht="15" customHeight="1" x14ac:dyDescent="0.25">
      <c r="B31" s="55" t="s">
        <v>170</v>
      </c>
      <c r="C31" s="56"/>
      <c r="D31" s="57"/>
      <c r="E31" s="122"/>
      <c r="F31" s="122"/>
      <c r="G31" s="122"/>
      <c r="H31" s="122"/>
      <c r="I31" s="123"/>
    </row>
    <row r="32" spans="1:9" x14ac:dyDescent="0.25">
      <c r="B32" s="58"/>
      <c r="C32" s="59" t="s">
        <v>90</v>
      </c>
      <c r="D32" s="52"/>
      <c r="E32" s="124"/>
      <c r="F32" s="124"/>
      <c r="G32" s="124"/>
      <c r="H32" s="124"/>
      <c r="I32" s="125"/>
    </row>
    <row r="33" spans="2:9" x14ac:dyDescent="0.25">
      <c r="B33" s="175" t="s">
        <v>87</v>
      </c>
      <c r="C33" s="176" t="s">
        <v>206</v>
      </c>
      <c r="D33" s="27" t="s">
        <v>10</v>
      </c>
      <c r="E33" s="174">
        <f>+Հ4!H5</f>
        <v>515508.64999999997</v>
      </c>
      <c r="F33" s="174">
        <f>+Հ4!AI5</f>
        <v>583014.40000000002</v>
      </c>
      <c r="G33" s="174">
        <f>+Հ4!BJ5</f>
        <v>575350.94000000006</v>
      </c>
      <c r="H33" s="174">
        <f>+Հ4!CK5</f>
        <v>582921.29000000015</v>
      </c>
      <c r="I33" s="174">
        <f>+Հ4!DL5</f>
        <v>588436.79000000015</v>
      </c>
    </row>
    <row r="34" spans="2:9" ht="25.5" x14ac:dyDescent="0.25">
      <c r="B34" s="172"/>
      <c r="C34" s="173"/>
      <c r="D34" s="28" t="s">
        <v>208</v>
      </c>
      <c r="E34" s="171"/>
      <c r="F34" s="171"/>
      <c r="G34" s="171"/>
      <c r="H34" s="171"/>
      <c r="I34" s="171"/>
    </row>
    <row r="35" spans="2:9" x14ac:dyDescent="0.25">
      <c r="B35" s="172"/>
      <c r="C35" s="173"/>
      <c r="D35" s="13" t="s">
        <v>11</v>
      </c>
      <c r="E35" s="171"/>
      <c r="F35" s="171"/>
      <c r="G35" s="171"/>
      <c r="H35" s="171"/>
      <c r="I35" s="171"/>
    </row>
    <row r="36" spans="2:9" ht="63.75" x14ac:dyDescent="0.25">
      <c r="B36" s="172"/>
      <c r="C36" s="173"/>
      <c r="D36" s="28" t="s">
        <v>209</v>
      </c>
      <c r="E36" s="171"/>
      <c r="F36" s="171"/>
      <c r="G36" s="171"/>
      <c r="H36" s="171"/>
      <c r="I36" s="171"/>
    </row>
    <row r="37" spans="2:9" x14ac:dyDescent="0.25">
      <c r="B37" s="172"/>
      <c r="C37" s="173"/>
      <c r="D37" s="13" t="s">
        <v>172</v>
      </c>
      <c r="E37" s="171"/>
      <c r="F37" s="171"/>
      <c r="G37" s="171"/>
      <c r="H37" s="171"/>
      <c r="I37" s="171"/>
    </row>
    <row r="38" spans="2:9" x14ac:dyDescent="0.25">
      <c r="B38" s="172"/>
      <c r="C38" s="173"/>
      <c r="D38" s="28" t="s">
        <v>210</v>
      </c>
      <c r="E38" s="171"/>
      <c r="F38" s="171"/>
      <c r="G38" s="171"/>
      <c r="H38" s="171"/>
      <c r="I38" s="171"/>
    </row>
    <row r="39" spans="2:9" x14ac:dyDescent="0.25">
      <c r="B39" s="175" t="s">
        <v>87</v>
      </c>
      <c r="C39" s="176" t="s">
        <v>253</v>
      </c>
      <c r="D39" s="27" t="s">
        <v>10</v>
      </c>
      <c r="E39" s="174"/>
      <c r="F39" s="174">
        <f>+Հ4!AI6</f>
        <v>610</v>
      </c>
      <c r="G39" s="174">
        <f>Հ4!BJ6</f>
        <v>610</v>
      </c>
      <c r="H39" s="174">
        <f>Հ4!CK6</f>
        <v>610</v>
      </c>
      <c r="I39" s="174">
        <f>Հ4!DL6</f>
        <v>610</v>
      </c>
    </row>
    <row r="40" spans="2:9" ht="25.5" x14ac:dyDescent="0.25">
      <c r="B40" s="172"/>
      <c r="C40" s="173"/>
      <c r="D40" s="28" t="s">
        <v>252</v>
      </c>
      <c r="E40" s="171"/>
      <c r="F40" s="171"/>
      <c r="G40" s="171"/>
      <c r="H40" s="171"/>
      <c r="I40" s="171"/>
    </row>
    <row r="41" spans="2:9" x14ac:dyDescent="0.25">
      <c r="B41" s="172"/>
      <c r="C41" s="173"/>
      <c r="D41" s="13" t="s">
        <v>11</v>
      </c>
      <c r="E41" s="171"/>
      <c r="F41" s="171"/>
      <c r="G41" s="171"/>
      <c r="H41" s="171"/>
      <c r="I41" s="171"/>
    </row>
    <row r="42" spans="2:9" ht="38.25" x14ac:dyDescent="0.25">
      <c r="B42" s="172"/>
      <c r="C42" s="173"/>
      <c r="D42" s="28" t="s">
        <v>256</v>
      </c>
      <c r="E42" s="171"/>
      <c r="F42" s="171"/>
      <c r="G42" s="171"/>
      <c r="H42" s="171"/>
      <c r="I42" s="171"/>
    </row>
    <row r="43" spans="2:9" x14ac:dyDescent="0.25">
      <c r="B43" s="172"/>
      <c r="C43" s="173"/>
      <c r="D43" s="13" t="s">
        <v>172</v>
      </c>
      <c r="E43" s="171"/>
      <c r="F43" s="171"/>
      <c r="G43" s="171"/>
      <c r="H43" s="171"/>
      <c r="I43" s="171"/>
    </row>
    <row r="44" spans="2:9" x14ac:dyDescent="0.25">
      <c r="B44" s="172"/>
      <c r="C44" s="173"/>
      <c r="D44" s="28" t="s">
        <v>210</v>
      </c>
      <c r="E44" s="171"/>
      <c r="F44" s="171"/>
      <c r="G44" s="171"/>
      <c r="H44" s="171"/>
      <c r="I44" s="171"/>
    </row>
    <row r="45" spans="2:9" x14ac:dyDescent="0.25">
      <c r="B45" s="175" t="s">
        <v>87</v>
      </c>
      <c r="C45" s="176" t="s">
        <v>254</v>
      </c>
      <c r="D45" s="27" t="s">
        <v>10</v>
      </c>
      <c r="E45" s="174">
        <f>+Հ4!H7</f>
        <v>5768.92</v>
      </c>
      <c r="F45" s="174">
        <f>+Հ4!AI7</f>
        <v>957.1</v>
      </c>
      <c r="G45" s="174"/>
      <c r="H45" s="174"/>
      <c r="I45" s="174"/>
    </row>
    <row r="46" spans="2:9" ht="25.5" x14ac:dyDescent="0.25">
      <c r="B46" s="172"/>
      <c r="C46" s="173"/>
      <c r="D46" s="28" t="s">
        <v>250</v>
      </c>
      <c r="E46" s="171"/>
      <c r="F46" s="171"/>
      <c r="G46" s="171"/>
      <c r="H46" s="171"/>
      <c r="I46" s="171"/>
    </row>
    <row r="47" spans="2:9" x14ac:dyDescent="0.25">
      <c r="B47" s="172"/>
      <c r="C47" s="173"/>
      <c r="D47" s="13" t="s">
        <v>11</v>
      </c>
      <c r="E47" s="171"/>
      <c r="F47" s="171"/>
      <c r="G47" s="171"/>
      <c r="H47" s="171"/>
      <c r="I47" s="171"/>
    </row>
    <row r="48" spans="2:9" ht="51" x14ac:dyDescent="0.25">
      <c r="B48" s="172"/>
      <c r="C48" s="173"/>
      <c r="D48" s="28" t="s">
        <v>259</v>
      </c>
      <c r="E48" s="171"/>
      <c r="F48" s="171"/>
      <c r="G48" s="171"/>
      <c r="H48" s="171"/>
      <c r="I48" s="171"/>
    </row>
    <row r="49" spans="2:9" x14ac:dyDescent="0.25">
      <c r="B49" s="172"/>
      <c r="C49" s="173"/>
      <c r="D49" s="13" t="s">
        <v>172</v>
      </c>
      <c r="E49" s="171"/>
      <c r="F49" s="171"/>
      <c r="G49" s="171"/>
      <c r="H49" s="171"/>
      <c r="I49" s="171"/>
    </row>
    <row r="50" spans="2:9" x14ac:dyDescent="0.25">
      <c r="B50" s="172"/>
      <c r="C50" s="173"/>
      <c r="D50" s="28" t="s">
        <v>210</v>
      </c>
      <c r="E50" s="171"/>
      <c r="F50" s="171"/>
      <c r="G50" s="171"/>
      <c r="H50" s="171"/>
      <c r="I50" s="171"/>
    </row>
    <row r="51" spans="2:9" x14ac:dyDescent="0.25">
      <c r="B51" s="175" t="s">
        <v>87</v>
      </c>
      <c r="C51" s="176" t="s">
        <v>257</v>
      </c>
      <c r="D51" s="27" t="s">
        <v>10</v>
      </c>
      <c r="E51" s="174"/>
      <c r="F51" s="174">
        <f>+Հ4!AI8</f>
        <v>20929.7</v>
      </c>
      <c r="G51" s="174"/>
      <c r="H51" s="174"/>
      <c r="I51" s="174"/>
    </row>
    <row r="52" spans="2:9" ht="25.5" x14ac:dyDescent="0.25">
      <c r="B52" s="172"/>
      <c r="C52" s="173"/>
      <c r="D52" s="118" t="s">
        <v>255</v>
      </c>
      <c r="E52" s="171"/>
      <c r="F52" s="171"/>
      <c r="G52" s="171"/>
      <c r="H52" s="171"/>
      <c r="I52" s="171"/>
    </row>
    <row r="53" spans="2:9" x14ac:dyDescent="0.25">
      <c r="B53" s="172"/>
      <c r="C53" s="173"/>
      <c r="D53" s="13" t="s">
        <v>11</v>
      </c>
      <c r="E53" s="171"/>
      <c r="F53" s="171"/>
      <c r="G53" s="171"/>
      <c r="H53" s="171"/>
      <c r="I53" s="171"/>
    </row>
    <row r="54" spans="2:9" ht="51" x14ac:dyDescent="0.25">
      <c r="B54" s="172"/>
      <c r="C54" s="173"/>
      <c r="D54" s="28" t="s">
        <v>258</v>
      </c>
      <c r="E54" s="171"/>
      <c r="F54" s="171"/>
      <c r="G54" s="171"/>
      <c r="H54" s="171"/>
      <c r="I54" s="171"/>
    </row>
    <row r="55" spans="2:9" x14ac:dyDescent="0.25">
      <c r="B55" s="172"/>
      <c r="C55" s="173"/>
      <c r="D55" s="13" t="s">
        <v>172</v>
      </c>
      <c r="E55" s="171"/>
      <c r="F55" s="171"/>
      <c r="G55" s="171"/>
      <c r="H55" s="171"/>
      <c r="I55" s="171"/>
    </row>
    <row r="56" spans="2:9" x14ac:dyDescent="0.25">
      <c r="B56" s="172"/>
      <c r="C56" s="173"/>
      <c r="D56" s="28" t="s">
        <v>210</v>
      </c>
      <c r="E56" s="171"/>
      <c r="F56" s="171"/>
      <c r="G56" s="171"/>
      <c r="H56" s="171"/>
      <c r="I56" s="171"/>
    </row>
    <row r="57" spans="2:9" x14ac:dyDescent="0.25">
      <c r="B57" s="14" t="s">
        <v>0</v>
      </c>
      <c r="C57" s="14" t="s">
        <v>1</v>
      </c>
      <c r="D57" s="14" t="s">
        <v>1</v>
      </c>
      <c r="E57" s="126" t="s">
        <v>1</v>
      </c>
      <c r="F57" s="126" t="s">
        <v>1</v>
      </c>
      <c r="G57" s="126" t="s">
        <v>1</v>
      </c>
      <c r="H57" s="126" t="s">
        <v>1</v>
      </c>
      <c r="I57" s="126" t="s">
        <v>1</v>
      </c>
    </row>
    <row r="58" spans="2:9" x14ac:dyDescent="0.25">
      <c r="B58" s="58"/>
      <c r="C58" s="59" t="s">
        <v>12</v>
      </c>
      <c r="D58" s="52"/>
      <c r="E58" s="124"/>
      <c r="F58" s="124"/>
      <c r="G58" s="124"/>
      <c r="H58" s="124"/>
      <c r="I58" s="125"/>
    </row>
    <row r="59" spans="2:9" ht="15" customHeight="1" x14ac:dyDescent="0.25">
      <c r="B59" s="172" t="s">
        <v>87</v>
      </c>
      <c r="C59" s="173" t="s">
        <v>207</v>
      </c>
      <c r="D59" s="13" t="s">
        <v>10</v>
      </c>
      <c r="E59" s="174">
        <f>+Հ4!H9</f>
        <v>3820.52</v>
      </c>
      <c r="F59" s="174">
        <f>+Հ4!AI9</f>
        <v>3458.2</v>
      </c>
      <c r="G59" s="174">
        <f>+Հ4!BJ9</f>
        <v>3981.2</v>
      </c>
      <c r="H59" s="174">
        <f>Հ4!CK9</f>
        <v>3981.2</v>
      </c>
      <c r="I59" s="174">
        <f>Հ4!DL9</f>
        <v>3981</v>
      </c>
    </row>
    <row r="60" spans="2:9" ht="25.5" x14ac:dyDescent="0.25">
      <c r="B60" s="172"/>
      <c r="C60" s="173"/>
      <c r="D60" s="28" t="s">
        <v>211</v>
      </c>
      <c r="E60" s="171"/>
      <c r="F60" s="171"/>
      <c r="G60" s="171"/>
      <c r="H60" s="171"/>
      <c r="I60" s="171"/>
    </row>
    <row r="61" spans="2:9" x14ac:dyDescent="0.25">
      <c r="B61" s="172"/>
      <c r="C61" s="173"/>
      <c r="D61" s="13" t="s">
        <v>11</v>
      </c>
      <c r="E61" s="171"/>
      <c r="F61" s="171"/>
      <c r="G61" s="171"/>
      <c r="H61" s="171"/>
      <c r="I61" s="171"/>
    </row>
    <row r="62" spans="2:9" ht="38.25" x14ac:dyDescent="0.25">
      <c r="B62" s="172"/>
      <c r="C62" s="173"/>
      <c r="D62" s="28" t="s">
        <v>212</v>
      </c>
      <c r="E62" s="171"/>
      <c r="F62" s="171"/>
      <c r="G62" s="171"/>
      <c r="H62" s="171"/>
      <c r="I62" s="171"/>
    </row>
    <row r="63" spans="2:9" x14ac:dyDescent="0.25">
      <c r="B63" s="172"/>
      <c r="C63" s="173"/>
      <c r="D63" s="13" t="s">
        <v>13</v>
      </c>
      <c r="E63" s="171"/>
      <c r="F63" s="171"/>
      <c r="G63" s="171"/>
      <c r="H63" s="171"/>
      <c r="I63" s="171"/>
    </row>
    <row r="64" spans="2:9" ht="25.5" x14ac:dyDescent="0.25">
      <c r="B64" s="172"/>
      <c r="C64" s="173"/>
      <c r="D64" s="28" t="s">
        <v>262</v>
      </c>
      <c r="E64" s="171"/>
      <c r="F64" s="171"/>
      <c r="G64" s="171"/>
      <c r="H64" s="171"/>
      <c r="I64" s="171"/>
    </row>
    <row r="65" spans="2:9" ht="15" customHeight="1" x14ac:dyDescent="0.25">
      <c r="B65" s="172" t="s">
        <v>87</v>
      </c>
      <c r="C65" s="173" t="s">
        <v>260</v>
      </c>
      <c r="D65" s="13" t="s">
        <v>10</v>
      </c>
      <c r="E65" s="174"/>
      <c r="F65" s="174">
        <f>+Հ4!AI10</f>
        <v>24151.8</v>
      </c>
      <c r="G65" s="174"/>
      <c r="H65" s="174"/>
      <c r="I65" s="174"/>
    </row>
    <row r="66" spans="2:9" ht="25.5" x14ac:dyDescent="0.25">
      <c r="B66" s="172"/>
      <c r="C66" s="173"/>
      <c r="D66" s="60" t="s">
        <v>251</v>
      </c>
      <c r="E66" s="171"/>
      <c r="F66" s="171"/>
      <c r="G66" s="171"/>
      <c r="H66" s="171"/>
      <c r="I66" s="171"/>
    </row>
    <row r="67" spans="2:9" x14ac:dyDescent="0.25">
      <c r="B67" s="172"/>
      <c r="C67" s="173"/>
      <c r="D67" s="13" t="s">
        <v>11</v>
      </c>
      <c r="E67" s="171"/>
      <c r="F67" s="171"/>
      <c r="G67" s="171"/>
      <c r="H67" s="171"/>
      <c r="I67" s="171"/>
    </row>
    <row r="68" spans="2:9" ht="38.25" x14ac:dyDescent="0.25">
      <c r="B68" s="172"/>
      <c r="C68" s="173"/>
      <c r="D68" s="60" t="s">
        <v>261</v>
      </c>
      <c r="E68" s="171"/>
      <c r="F68" s="171"/>
      <c r="G68" s="171"/>
      <c r="H68" s="171"/>
      <c r="I68" s="171"/>
    </row>
    <row r="69" spans="2:9" x14ac:dyDescent="0.25">
      <c r="B69" s="172"/>
      <c r="C69" s="173"/>
      <c r="D69" s="13" t="s">
        <v>13</v>
      </c>
      <c r="E69" s="171"/>
      <c r="F69" s="171"/>
      <c r="G69" s="171"/>
      <c r="H69" s="171"/>
      <c r="I69" s="171"/>
    </row>
    <row r="70" spans="2:9" ht="25.5" x14ac:dyDescent="0.25">
      <c r="B70" s="172"/>
      <c r="C70" s="173"/>
      <c r="D70" s="60" t="s">
        <v>262</v>
      </c>
      <c r="E70" s="171"/>
      <c r="F70" s="171"/>
      <c r="G70" s="171"/>
      <c r="H70" s="171"/>
      <c r="I70" s="171"/>
    </row>
    <row r="71" spans="2:9" ht="15" customHeight="1" x14ac:dyDescent="0.25">
      <c r="B71" s="172" t="s">
        <v>87</v>
      </c>
      <c r="C71" s="173" t="s">
        <v>263</v>
      </c>
      <c r="D71" s="13" t="s">
        <v>10</v>
      </c>
      <c r="E71" s="174"/>
      <c r="F71" s="174">
        <f>+Հ4!AI11</f>
        <v>428.4</v>
      </c>
      <c r="G71" s="174"/>
      <c r="H71" s="174"/>
      <c r="I71" s="174"/>
    </row>
    <row r="72" spans="2:9" ht="38.25" x14ac:dyDescent="0.25">
      <c r="B72" s="172"/>
      <c r="C72" s="173"/>
      <c r="D72" s="60" t="s">
        <v>344</v>
      </c>
      <c r="E72" s="171"/>
      <c r="F72" s="171"/>
      <c r="G72" s="171"/>
      <c r="H72" s="171"/>
      <c r="I72" s="171"/>
    </row>
    <row r="73" spans="2:9" x14ac:dyDescent="0.25">
      <c r="B73" s="172"/>
      <c r="C73" s="173"/>
      <c r="D73" s="13" t="s">
        <v>11</v>
      </c>
      <c r="E73" s="171"/>
      <c r="F73" s="171"/>
      <c r="G73" s="171"/>
      <c r="H73" s="171"/>
      <c r="I73" s="171"/>
    </row>
    <row r="74" spans="2:9" ht="38.25" x14ac:dyDescent="0.25">
      <c r="B74" s="172"/>
      <c r="C74" s="173"/>
      <c r="D74" s="60" t="s">
        <v>264</v>
      </c>
      <c r="E74" s="171"/>
      <c r="F74" s="171"/>
      <c r="G74" s="171"/>
      <c r="H74" s="171"/>
      <c r="I74" s="171"/>
    </row>
    <row r="75" spans="2:9" x14ac:dyDescent="0.25">
      <c r="B75" s="172"/>
      <c r="C75" s="173"/>
      <c r="D75" s="13" t="s">
        <v>13</v>
      </c>
      <c r="E75" s="171"/>
      <c r="F75" s="171"/>
      <c r="G75" s="171"/>
      <c r="H75" s="171"/>
      <c r="I75" s="171"/>
    </row>
    <row r="76" spans="2:9" ht="25.5" x14ac:dyDescent="0.25">
      <c r="B76" s="172"/>
      <c r="C76" s="173"/>
      <c r="D76" s="60" t="s">
        <v>262</v>
      </c>
      <c r="E76" s="171"/>
      <c r="F76" s="171"/>
      <c r="G76" s="171"/>
      <c r="H76" s="171"/>
      <c r="I76" s="171"/>
    </row>
    <row r="77" spans="2:9" x14ac:dyDescent="0.25">
      <c r="B77" s="14" t="s">
        <v>0</v>
      </c>
      <c r="C77" s="14" t="s">
        <v>1</v>
      </c>
      <c r="D77" s="14" t="s">
        <v>2</v>
      </c>
      <c r="E77" s="126" t="s">
        <v>1</v>
      </c>
      <c r="F77" s="126" t="s">
        <v>1</v>
      </c>
      <c r="G77" s="126" t="s">
        <v>1</v>
      </c>
      <c r="H77" s="126" t="s">
        <v>1</v>
      </c>
      <c r="I77" s="126" t="s">
        <v>1</v>
      </c>
    </row>
    <row r="78" spans="2:9" x14ac:dyDescent="0.25">
      <c r="B78" s="58"/>
      <c r="C78" s="59" t="s">
        <v>14</v>
      </c>
      <c r="D78" s="52"/>
      <c r="E78" s="124"/>
      <c r="F78" s="124"/>
      <c r="G78" s="124"/>
      <c r="H78" s="124"/>
      <c r="I78" s="125"/>
    </row>
    <row r="79" spans="2:9" ht="15" customHeight="1" x14ac:dyDescent="0.25">
      <c r="B79" s="172" t="s">
        <v>87</v>
      </c>
      <c r="C79" s="173"/>
      <c r="D79" s="13" t="s">
        <v>10</v>
      </c>
      <c r="E79" s="171"/>
      <c r="F79" s="171"/>
      <c r="G79" s="171"/>
      <c r="H79" s="171"/>
      <c r="I79" s="171"/>
    </row>
    <row r="80" spans="2:9" x14ac:dyDescent="0.25">
      <c r="B80" s="172"/>
      <c r="C80" s="173"/>
      <c r="D80" s="28"/>
      <c r="E80" s="171"/>
      <c r="F80" s="171"/>
      <c r="G80" s="171"/>
      <c r="H80" s="171"/>
      <c r="I80" s="171"/>
    </row>
    <row r="81" spans="2:9" x14ac:dyDescent="0.25">
      <c r="B81" s="172"/>
      <c r="C81" s="173"/>
      <c r="D81" s="13" t="s">
        <v>11</v>
      </c>
      <c r="E81" s="171"/>
      <c r="F81" s="171"/>
      <c r="G81" s="171"/>
      <c r="H81" s="171"/>
      <c r="I81" s="171"/>
    </row>
    <row r="82" spans="2:9" x14ac:dyDescent="0.25">
      <c r="B82" s="172"/>
      <c r="C82" s="173"/>
      <c r="D82" s="28"/>
      <c r="E82" s="171"/>
      <c r="F82" s="171"/>
      <c r="G82" s="171"/>
      <c r="H82" s="171"/>
      <c r="I82" s="171"/>
    </row>
    <row r="83" spans="2:9" x14ac:dyDescent="0.25">
      <c r="B83" s="172"/>
      <c r="C83" s="173"/>
      <c r="D83" s="13" t="s">
        <v>13</v>
      </c>
      <c r="E83" s="171"/>
      <c r="F83" s="171"/>
      <c r="G83" s="171"/>
      <c r="H83" s="171"/>
      <c r="I83" s="171"/>
    </row>
    <row r="84" spans="2:9" x14ac:dyDescent="0.25">
      <c r="B84" s="172"/>
      <c r="C84" s="173"/>
      <c r="D84" s="28"/>
      <c r="E84" s="171"/>
      <c r="F84" s="171"/>
      <c r="G84" s="171"/>
      <c r="H84" s="171"/>
      <c r="I84" s="171"/>
    </row>
    <row r="85" spans="2:9" x14ac:dyDescent="0.25">
      <c r="B85" s="14" t="s">
        <v>0</v>
      </c>
      <c r="C85" s="14" t="s">
        <v>1</v>
      </c>
      <c r="D85" s="14" t="s">
        <v>2</v>
      </c>
      <c r="E85" s="126" t="s">
        <v>1</v>
      </c>
      <c r="F85" s="126" t="s">
        <v>1</v>
      </c>
      <c r="G85" s="126" t="s">
        <v>1</v>
      </c>
      <c r="H85" s="126" t="s">
        <v>1</v>
      </c>
      <c r="I85" s="126" t="s">
        <v>1</v>
      </c>
    </row>
    <row r="86" spans="2:9" x14ac:dyDescent="0.25">
      <c r="B86" s="58"/>
      <c r="C86" s="59" t="s">
        <v>15</v>
      </c>
      <c r="D86" s="52"/>
      <c r="E86" s="124"/>
      <c r="F86" s="124"/>
      <c r="G86" s="124"/>
      <c r="H86" s="124"/>
      <c r="I86" s="125"/>
    </row>
    <row r="87" spans="2:9" ht="15" customHeight="1" x14ac:dyDescent="0.25">
      <c r="B87" s="172" t="s">
        <v>87</v>
      </c>
      <c r="C87" s="173"/>
      <c r="D87" s="13" t="s">
        <v>10</v>
      </c>
      <c r="E87" s="171"/>
      <c r="F87" s="171"/>
      <c r="G87" s="171"/>
      <c r="H87" s="171"/>
      <c r="I87" s="171"/>
    </row>
    <row r="88" spans="2:9" x14ac:dyDescent="0.25">
      <c r="B88" s="172"/>
      <c r="C88" s="173"/>
      <c r="D88" s="28"/>
      <c r="E88" s="171"/>
      <c r="F88" s="171"/>
      <c r="G88" s="171"/>
      <c r="H88" s="171"/>
      <c r="I88" s="171"/>
    </row>
    <row r="89" spans="2:9" x14ac:dyDescent="0.25">
      <c r="B89" s="172"/>
      <c r="C89" s="173"/>
      <c r="D89" s="13" t="s">
        <v>11</v>
      </c>
      <c r="E89" s="171"/>
      <c r="F89" s="171"/>
      <c r="G89" s="171"/>
      <c r="H89" s="171"/>
      <c r="I89" s="171"/>
    </row>
    <row r="90" spans="2:9" x14ac:dyDescent="0.25">
      <c r="B90" s="172"/>
      <c r="C90" s="173"/>
      <c r="D90" s="28"/>
      <c r="E90" s="171"/>
      <c r="F90" s="171"/>
      <c r="G90" s="171"/>
      <c r="H90" s="171"/>
      <c r="I90" s="171"/>
    </row>
    <row r="91" spans="2:9" x14ac:dyDescent="0.25">
      <c r="B91" s="172"/>
      <c r="C91" s="173"/>
      <c r="D91" s="13" t="s">
        <v>13</v>
      </c>
      <c r="E91" s="171"/>
      <c r="F91" s="171"/>
      <c r="G91" s="171"/>
      <c r="H91" s="171"/>
      <c r="I91" s="171"/>
    </row>
    <row r="92" spans="2:9" x14ac:dyDescent="0.25">
      <c r="B92" s="172"/>
      <c r="C92" s="173"/>
      <c r="D92" s="28"/>
      <c r="E92" s="171"/>
      <c r="F92" s="171"/>
      <c r="G92" s="171"/>
      <c r="H92" s="171"/>
      <c r="I92" s="171"/>
    </row>
    <row r="93" spans="2:9" x14ac:dyDescent="0.25">
      <c r="B93" s="14" t="s">
        <v>0</v>
      </c>
      <c r="C93" s="14" t="s">
        <v>1</v>
      </c>
      <c r="D93" s="14" t="s">
        <v>2</v>
      </c>
      <c r="E93" s="14" t="s">
        <v>1</v>
      </c>
      <c r="F93" s="14" t="s">
        <v>1</v>
      </c>
      <c r="G93" s="14" t="s">
        <v>1</v>
      </c>
      <c r="H93" s="14" t="s">
        <v>1</v>
      </c>
      <c r="I93" s="14" t="s">
        <v>1</v>
      </c>
    </row>
  </sheetData>
  <mergeCells count="83">
    <mergeCell ref="H65:H70"/>
    <mergeCell ref="I65:I70"/>
    <mergeCell ref="B71:B76"/>
    <mergeCell ref="C71:C76"/>
    <mergeCell ref="E71:E76"/>
    <mergeCell ref="F71:F76"/>
    <mergeCell ref="G71:G76"/>
    <mergeCell ref="H71:H76"/>
    <mergeCell ref="I71:I76"/>
    <mergeCell ref="B65:B70"/>
    <mergeCell ref="C65:C70"/>
    <mergeCell ref="E65:E70"/>
    <mergeCell ref="F65:F70"/>
    <mergeCell ref="G65:G70"/>
    <mergeCell ref="H45:H50"/>
    <mergeCell ref="I45:I50"/>
    <mergeCell ref="B51:B56"/>
    <mergeCell ref="C51:C56"/>
    <mergeCell ref="E51:E56"/>
    <mergeCell ref="F51:F56"/>
    <mergeCell ref="G51:G56"/>
    <mergeCell ref="H51:H56"/>
    <mergeCell ref="I51:I56"/>
    <mergeCell ref="B45:B50"/>
    <mergeCell ref="C45:C50"/>
    <mergeCell ref="E45:E50"/>
    <mergeCell ref="F45:F50"/>
    <mergeCell ref="G45:G50"/>
    <mergeCell ref="E39:E44"/>
    <mergeCell ref="F39:F44"/>
    <mergeCell ref="G39:G44"/>
    <mergeCell ref="H39:H44"/>
    <mergeCell ref="I39:I44"/>
    <mergeCell ref="F25:F30"/>
    <mergeCell ref="G25:G30"/>
    <mergeCell ref="H25:H30"/>
    <mergeCell ref="I25:I30"/>
    <mergeCell ref="E22:E23"/>
    <mergeCell ref="F22:F23"/>
    <mergeCell ref="G22:G23"/>
    <mergeCell ref="H22:H23"/>
    <mergeCell ref="I22:I23"/>
    <mergeCell ref="B22:C22"/>
    <mergeCell ref="D22:D23"/>
    <mergeCell ref="B25:B30"/>
    <mergeCell ref="C25:C30"/>
    <mergeCell ref="E25:E30"/>
    <mergeCell ref="H59:H64"/>
    <mergeCell ref="I59:I64"/>
    <mergeCell ref="B33:B38"/>
    <mergeCell ref="C33:C38"/>
    <mergeCell ref="E33:E38"/>
    <mergeCell ref="F33:F38"/>
    <mergeCell ref="G33:G38"/>
    <mergeCell ref="H33:H38"/>
    <mergeCell ref="I33:I38"/>
    <mergeCell ref="B59:B64"/>
    <mergeCell ref="C59:C64"/>
    <mergeCell ref="E59:E64"/>
    <mergeCell ref="F59:F64"/>
    <mergeCell ref="G59:G64"/>
    <mergeCell ref="B39:B44"/>
    <mergeCell ref="C39:C44"/>
    <mergeCell ref="H87:H92"/>
    <mergeCell ref="I87:I92"/>
    <mergeCell ref="B79:B84"/>
    <mergeCell ref="C79:C84"/>
    <mergeCell ref="E79:E84"/>
    <mergeCell ref="F79:F84"/>
    <mergeCell ref="G79:G84"/>
    <mergeCell ref="H79:H84"/>
    <mergeCell ref="I79:I84"/>
    <mergeCell ref="B87:B92"/>
    <mergeCell ref="C87:C92"/>
    <mergeCell ref="E87:E92"/>
    <mergeCell ref="F87:F92"/>
    <mergeCell ref="G87:G92"/>
    <mergeCell ref="B3:C3"/>
    <mergeCell ref="B8:I8"/>
    <mergeCell ref="B11:I11"/>
    <mergeCell ref="B14:I14"/>
    <mergeCell ref="B17:I17"/>
    <mergeCell ref="D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1"/>
  <sheetViews>
    <sheetView zoomScaleNormal="100" workbookViewId="0">
      <selection activeCell="K8" sqref="K8"/>
    </sheetView>
  </sheetViews>
  <sheetFormatPr defaultRowHeight="15" x14ac:dyDescent="0.25"/>
  <cols>
    <col min="1" max="1" width="4.140625" customWidth="1"/>
    <col min="2" max="2" width="23.42578125" customWidth="1"/>
    <col min="3" max="3" width="16.7109375" customWidth="1"/>
    <col min="4" max="4" width="19.5703125" customWidth="1"/>
    <col min="5" max="5" width="24.42578125" customWidth="1"/>
    <col min="6" max="6" width="12.85546875" customWidth="1"/>
    <col min="7" max="7" width="12.7109375" customWidth="1"/>
    <col min="8" max="8" width="13" customWidth="1"/>
    <col min="9" max="9" width="26" customWidth="1"/>
    <col min="10" max="10" width="42.85546875" customWidth="1"/>
    <col min="11" max="11" width="55.28515625" customWidth="1"/>
  </cols>
  <sheetData>
    <row r="1" spans="1:11" x14ac:dyDescent="0.25">
      <c r="A1" s="5" t="s">
        <v>91</v>
      </c>
    </row>
    <row r="3" spans="1:11" x14ac:dyDescent="0.25">
      <c r="A3" s="22" t="s">
        <v>16</v>
      </c>
      <c r="B3" s="23"/>
      <c r="C3" s="23"/>
      <c r="D3" s="23"/>
      <c r="E3" s="24"/>
      <c r="F3" s="24"/>
      <c r="G3" s="24"/>
      <c r="H3" s="22"/>
      <c r="I3" s="22"/>
      <c r="J3" s="22"/>
      <c r="K3" s="22"/>
    </row>
    <row r="5" spans="1:11" x14ac:dyDescent="0.25">
      <c r="B5" s="182" t="s">
        <v>173</v>
      </c>
      <c r="C5" s="182" t="s">
        <v>174</v>
      </c>
      <c r="D5" s="182" t="s">
        <v>175</v>
      </c>
      <c r="E5" s="182" t="s">
        <v>17</v>
      </c>
      <c r="F5" s="182"/>
      <c r="G5" s="182"/>
      <c r="H5" s="182"/>
      <c r="I5" s="182"/>
      <c r="J5" s="182" t="s">
        <v>181</v>
      </c>
      <c r="K5" s="182" t="s">
        <v>182</v>
      </c>
    </row>
    <row r="6" spans="1:11" x14ac:dyDescent="0.25">
      <c r="B6" s="182"/>
      <c r="C6" s="182"/>
      <c r="D6" s="182"/>
      <c r="E6" s="183" t="s">
        <v>176</v>
      </c>
      <c r="F6" s="184" t="s">
        <v>18</v>
      </c>
      <c r="G6" s="184"/>
      <c r="H6" s="184" t="s">
        <v>19</v>
      </c>
      <c r="I6" s="184"/>
      <c r="J6" s="182"/>
      <c r="K6" s="182"/>
    </row>
    <row r="7" spans="1:11" ht="24.75" customHeight="1" x14ac:dyDescent="0.25">
      <c r="B7" s="182"/>
      <c r="C7" s="182"/>
      <c r="D7" s="182"/>
      <c r="E7" s="183"/>
      <c r="F7" s="48" t="s">
        <v>177</v>
      </c>
      <c r="G7" s="48" t="s">
        <v>178</v>
      </c>
      <c r="H7" s="48" t="s">
        <v>179</v>
      </c>
      <c r="I7" s="48" t="s">
        <v>180</v>
      </c>
      <c r="J7" s="182"/>
      <c r="K7" s="182"/>
    </row>
    <row r="8" spans="1:11" ht="409.5" customHeight="1" x14ac:dyDescent="0.25">
      <c r="B8" s="28" t="str">
        <f>+'Հ3 Մաս 1 և 2'!D28</f>
        <v>Մարդու իրավունքների և հիմնարար ազատությունների պաշտպանություն</v>
      </c>
      <c r="C8" s="31">
        <v>1060</v>
      </c>
      <c r="D8" s="28" t="str">
        <f>+'Հ3 Մաս 1 և 2'!D26</f>
        <v>ՀՀ մարդու իրավունքների պաշտպանի աշխատակազմ</v>
      </c>
      <c r="E8" s="28" t="str">
        <f>+'Հ3 Մաս 1 և 2'!D30</f>
        <v xml:space="preserve">Մարդու իրավունքների ազգային հաստատությունների համաշխարհային միավորման անկախ հանձնախմբի կողմից Հայաստանի մարդու իրավունքների պաշտպանի հաստատությանը շնորհված ամենաբարձր ՙA՚ միջազգային հեղինակավոր կարգավիճակի պահպանում (վերահաստատում) </v>
      </c>
      <c r="F8" s="28" t="s">
        <v>213</v>
      </c>
      <c r="G8" s="28" t="s">
        <v>214</v>
      </c>
      <c r="H8" s="28" t="s">
        <v>213</v>
      </c>
      <c r="I8" s="32" t="s">
        <v>215</v>
      </c>
      <c r="J8" s="32" t="s">
        <v>216</v>
      </c>
      <c r="K8" s="146" t="s">
        <v>217</v>
      </c>
    </row>
    <row r="9" spans="1:11" x14ac:dyDescent="0.25">
      <c r="B9" s="31"/>
      <c r="C9" s="31"/>
      <c r="D9" s="31"/>
      <c r="E9" s="32"/>
      <c r="F9" s="32"/>
      <c r="G9" s="32"/>
      <c r="H9" s="32"/>
      <c r="I9" s="32"/>
      <c r="J9" s="32"/>
      <c r="K9" s="32"/>
    </row>
    <row r="10" spans="1:11" x14ac:dyDescent="0.25">
      <c r="B10" s="31"/>
      <c r="C10" s="31"/>
      <c r="D10" s="31"/>
      <c r="E10" s="32"/>
      <c r="F10" s="32"/>
      <c r="G10" s="32"/>
      <c r="H10" s="32"/>
      <c r="I10" s="32"/>
      <c r="J10" s="32"/>
      <c r="K10" s="32"/>
    </row>
    <row r="11" spans="1:11" ht="20.25" customHeight="1" x14ac:dyDescent="0.25"/>
  </sheetData>
  <mergeCells count="9">
    <mergeCell ref="B5:B7"/>
    <mergeCell ref="C5:C7"/>
    <mergeCell ref="E5:I5"/>
    <mergeCell ref="J5:J7"/>
    <mergeCell ref="K5:K7"/>
    <mergeCell ref="E6:E7"/>
    <mergeCell ref="F6:G6"/>
    <mergeCell ref="H6:I6"/>
    <mergeCell ref="D5:D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ER137"/>
  <sheetViews>
    <sheetView tabSelected="1" topLeftCell="A82" zoomScaleNormal="100" workbookViewId="0">
      <selection activeCell="D38" sqref="D38"/>
    </sheetView>
  </sheetViews>
  <sheetFormatPr defaultRowHeight="15" x14ac:dyDescent="0.25"/>
  <cols>
    <col min="2" max="2" width="37.7109375" customWidth="1"/>
    <col min="3" max="3" width="56.28515625" customWidth="1"/>
    <col min="4" max="4" width="14" customWidth="1"/>
    <col min="5" max="5" width="12" customWidth="1"/>
    <col min="6" max="6" width="9.140625" style="155"/>
    <col min="7" max="7" width="9.7109375" style="155" bestFit="1" customWidth="1"/>
    <col min="8" max="8" width="12.42578125" style="155" customWidth="1"/>
    <col min="9" max="9" width="13.85546875" customWidth="1"/>
  </cols>
  <sheetData>
    <row r="1" spans="1:9" x14ac:dyDescent="0.25">
      <c r="A1" s="5" t="s">
        <v>91</v>
      </c>
    </row>
    <row r="3" spans="1:9" ht="17.25" x14ac:dyDescent="0.25">
      <c r="A3" s="22" t="s">
        <v>183</v>
      </c>
      <c r="B3" s="33"/>
      <c r="C3" s="23"/>
      <c r="D3" s="23"/>
      <c r="E3" s="23"/>
      <c r="F3" s="156"/>
      <c r="G3" s="156"/>
      <c r="H3" s="156"/>
      <c r="I3" s="22"/>
    </row>
    <row r="5" spans="1:9" x14ac:dyDescent="0.25">
      <c r="B5" s="16" t="s">
        <v>21</v>
      </c>
      <c r="C5" s="16" t="s">
        <v>22</v>
      </c>
    </row>
    <row r="6" spans="1:9" x14ac:dyDescent="0.25">
      <c r="B6" s="25">
        <v>1060</v>
      </c>
      <c r="C6" s="114" t="str">
        <f>+'Հ3 Մաս 1 և 2'!D26</f>
        <v>ՀՀ մարդու իրավունքների պաշտպանի աշխատակազմ</v>
      </c>
    </row>
    <row r="8" spans="1:9" ht="15.75" x14ac:dyDescent="0.25">
      <c r="A8" s="5" t="s">
        <v>184</v>
      </c>
      <c r="C8" s="30"/>
      <c r="D8" s="30"/>
      <c r="E8" s="30"/>
      <c r="F8" s="157"/>
      <c r="G8" s="157"/>
      <c r="H8" s="157"/>
      <c r="I8" s="30"/>
    </row>
    <row r="10" spans="1:9" x14ac:dyDescent="0.25">
      <c r="B10" s="34" t="s">
        <v>23</v>
      </c>
      <c r="C10" s="115">
        <v>1060</v>
      </c>
      <c r="D10" s="182" t="s">
        <v>84</v>
      </c>
      <c r="E10" s="182"/>
      <c r="F10" s="182"/>
      <c r="G10" s="182"/>
      <c r="H10" s="182"/>
      <c r="I10" s="182"/>
    </row>
    <row r="11" spans="1:9" x14ac:dyDescent="0.25">
      <c r="B11" s="34" t="s">
        <v>24</v>
      </c>
      <c r="C11" s="115">
        <v>11001</v>
      </c>
      <c r="D11" s="178" t="s">
        <v>88</v>
      </c>
      <c r="E11" s="178" t="s">
        <v>89</v>
      </c>
      <c r="F11" s="190" t="s">
        <v>20</v>
      </c>
      <c r="G11" s="190" t="s">
        <v>25</v>
      </c>
      <c r="H11" s="190" t="s">
        <v>29</v>
      </c>
      <c r="I11" s="192" t="s">
        <v>185</v>
      </c>
    </row>
    <row r="12" spans="1:9" ht="25.5" x14ac:dyDescent="0.25">
      <c r="B12" s="34" t="s">
        <v>10</v>
      </c>
      <c r="C12" s="117" t="str">
        <f>+'Հ3 Մաս 1 և 2'!D34</f>
        <v>Մարդու իրավունքների և հիմնարար ազատությունների պաշտպանության ծառայությունների տրամադրում</v>
      </c>
      <c r="D12" s="188"/>
      <c r="E12" s="188"/>
      <c r="F12" s="190"/>
      <c r="G12" s="190"/>
      <c r="H12" s="190"/>
      <c r="I12" s="192"/>
    </row>
    <row r="13" spans="1:9" ht="60.75" customHeight="1" x14ac:dyDescent="0.25">
      <c r="B13" s="34" t="s">
        <v>26</v>
      </c>
      <c r="C13" s="117" t="str">
        <f>+'Հ3 Մաս 1 և 2'!D36</f>
        <v>Մարդու իրավունքների պաշտպանության հարցերին վերաբերող բողոքների քննարկում, որոշման ընդունում, մոնիտորինգ, բողոքների լուսաբանում և հասարակական իրազեկում, օրենսդրության կատարելագործում, միջազգային համագործակցություն և այլն:</v>
      </c>
      <c r="D13" s="188"/>
      <c r="E13" s="188"/>
      <c r="F13" s="190"/>
      <c r="G13" s="190"/>
      <c r="H13" s="190"/>
      <c r="I13" s="192"/>
    </row>
    <row r="14" spans="1:9" ht="17.25" x14ac:dyDescent="0.25">
      <c r="B14" s="34" t="s">
        <v>186</v>
      </c>
      <c r="C14" s="117" t="str">
        <f>+'Հ3 Մաս 1 և 2'!D38</f>
        <v>Ծառայությունների մատուցում</v>
      </c>
      <c r="D14" s="188"/>
      <c r="E14" s="188"/>
      <c r="F14" s="190"/>
      <c r="G14" s="190"/>
      <c r="H14" s="190"/>
      <c r="I14" s="192"/>
    </row>
    <row r="15" spans="1:9" x14ac:dyDescent="0.25">
      <c r="B15" s="50" t="s">
        <v>187</v>
      </c>
      <c r="C15" s="116" t="s">
        <v>201</v>
      </c>
      <c r="D15" s="189"/>
      <c r="E15" s="189"/>
      <c r="F15" s="191"/>
      <c r="G15" s="191"/>
      <c r="H15" s="191"/>
      <c r="I15" s="193"/>
    </row>
    <row r="16" spans="1:9" x14ac:dyDescent="0.25">
      <c r="B16" s="185" t="s">
        <v>27</v>
      </c>
      <c r="C16" s="186"/>
      <c r="D16" s="36"/>
      <c r="E16" s="36"/>
      <c r="F16" s="158"/>
      <c r="G16" s="158"/>
      <c r="H16" s="158"/>
      <c r="I16" s="37"/>
    </row>
    <row r="17" spans="2:9" x14ac:dyDescent="0.25">
      <c r="B17" s="44" t="s">
        <v>188</v>
      </c>
      <c r="C17" s="45" t="s">
        <v>92</v>
      </c>
      <c r="D17" s="46"/>
      <c r="E17" s="46"/>
      <c r="F17" s="159"/>
      <c r="G17" s="159"/>
      <c r="H17" s="159"/>
      <c r="I17" s="47"/>
    </row>
    <row r="18" spans="2:9" ht="25.5" x14ac:dyDescent="0.25">
      <c r="B18" s="153"/>
      <c r="C18" s="154" t="s">
        <v>266</v>
      </c>
      <c r="D18" s="147"/>
      <c r="E18" s="148"/>
      <c r="F18" s="148"/>
      <c r="G18" s="148"/>
      <c r="H18" s="148"/>
      <c r="I18" s="148"/>
    </row>
    <row r="19" spans="2:9" ht="15" customHeight="1" x14ac:dyDescent="0.25">
      <c r="B19" s="153" t="s">
        <v>298</v>
      </c>
      <c r="C19" s="154" t="s">
        <v>267</v>
      </c>
      <c r="D19" s="147">
        <v>8024</v>
      </c>
      <c r="E19" s="147">
        <v>7615</v>
      </c>
      <c r="F19" s="147">
        <v>7525</v>
      </c>
      <c r="G19" s="147">
        <v>7525</v>
      </c>
      <c r="H19" s="147">
        <v>7525</v>
      </c>
      <c r="I19" s="148"/>
    </row>
    <row r="20" spans="2:9" ht="15" customHeight="1" x14ac:dyDescent="0.25">
      <c r="B20" s="153" t="s">
        <v>298</v>
      </c>
      <c r="C20" s="154" t="s">
        <v>268</v>
      </c>
      <c r="D20" s="147">
        <v>7449</v>
      </c>
      <c r="E20" s="147">
        <v>7395</v>
      </c>
      <c r="F20" s="147">
        <v>6895</v>
      </c>
      <c r="G20" s="147">
        <v>6895</v>
      </c>
      <c r="H20" s="147">
        <v>6895</v>
      </c>
      <c r="I20" s="148"/>
    </row>
    <row r="21" spans="2:9" ht="38.25" customHeight="1" x14ac:dyDescent="0.25">
      <c r="B21" s="153" t="s">
        <v>298</v>
      </c>
      <c r="C21" s="154" t="s">
        <v>269</v>
      </c>
      <c r="D21" s="147">
        <v>95</v>
      </c>
      <c r="E21" s="147">
        <v>100</v>
      </c>
      <c r="F21" s="147">
        <v>100</v>
      </c>
      <c r="G21" s="147">
        <v>100</v>
      </c>
      <c r="H21" s="147">
        <v>100</v>
      </c>
      <c r="I21" s="148"/>
    </row>
    <row r="22" spans="2:9" s="151" customFormat="1" ht="25.5" customHeight="1" x14ac:dyDescent="0.25">
      <c r="B22" s="153" t="s">
        <v>298</v>
      </c>
      <c r="C22" s="154" t="s">
        <v>270</v>
      </c>
      <c r="D22" s="147">
        <v>15473</v>
      </c>
      <c r="E22" s="147">
        <v>15010</v>
      </c>
      <c r="F22" s="147">
        <v>14420</v>
      </c>
      <c r="G22" s="147">
        <v>14420</v>
      </c>
      <c r="H22" s="147">
        <v>14420</v>
      </c>
      <c r="I22" s="148"/>
    </row>
    <row r="23" spans="2:9" ht="25.5" customHeight="1" x14ac:dyDescent="0.25">
      <c r="B23" s="153" t="s">
        <v>298</v>
      </c>
      <c r="C23" s="154" t="s">
        <v>271</v>
      </c>
      <c r="D23" s="147">
        <v>996</v>
      </c>
      <c r="E23" s="147" t="s">
        <v>300</v>
      </c>
      <c r="F23" s="147">
        <v>870</v>
      </c>
      <c r="G23" s="147">
        <v>870</v>
      </c>
      <c r="H23" s="147">
        <v>870</v>
      </c>
      <c r="I23" s="148"/>
    </row>
    <row r="24" spans="2:9" ht="38.25" customHeight="1" x14ac:dyDescent="0.25">
      <c r="B24" s="153" t="s">
        <v>298</v>
      </c>
      <c r="C24" s="154" t="s">
        <v>272</v>
      </c>
      <c r="D24" s="147">
        <v>1002</v>
      </c>
      <c r="E24" s="147" t="s">
        <v>301</v>
      </c>
      <c r="F24" s="147">
        <v>540</v>
      </c>
      <c r="G24" s="147">
        <v>540</v>
      </c>
      <c r="H24" s="147">
        <v>540</v>
      </c>
      <c r="I24" s="148"/>
    </row>
    <row r="25" spans="2:9" ht="25.5" customHeight="1" x14ac:dyDescent="0.25">
      <c r="B25" s="153" t="s">
        <v>298</v>
      </c>
      <c r="C25" s="154" t="s">
        <v>273</v>
      </c>
      <c r="D25" s="147">
        <v>3024</v>
      </c>
      <c r="E25" s="147" t="s">
        <v>302</v>
      </c>
      <c r="F25" s="147">
        <v>3200</v>
      </c>
      <c r="G25" s="147">
        <v>3200</v>
      </c>
      <c r="H25" s="147">
        <v>3200</v>
      </c>
      <c r="I25" s="148"/>
    </row>
    <row r="26" spans="2:9" ht="15" customHeight="1" x14ac:dyDescent="0.25">
      <c r="B26" s="153" t="s">
        <v>298</v>
      </c>
      <c r="C26" s="154" t="s">
        <v>274</v>
      </c>
      <c r="D26" s="147">
        <v>12449</v>
      </c>
      <c r="E26" s="147" t="s">
        <v>303</v>
      </c>
      <c r="F26" s="147">
        <v>11220</v>
      </c>
      <c r="G26" s="147">
        <v>11220</v>
      </c>
      <c r="H26" s="147">
        <v>11220</v>
      </c>
      <c r="I26" s="148"/>
    </row>
    <row r="27" spans="2:9" ht="15" customHeight="1" x14ac:dyDescent="0.25">
      <c r="B27" s="153" t="s">
        <v>298</v>
      </c>
      <c r="C27" s="154" t="s">
        <v>275</v>
      </c>
      <c r="D27" s="147">
        <v>9851</v>
      </c>
      <c r="E27" s="147" t="s">
        <v>304</v>
      </c>
      <c r="F27" s="147">
        <v>11800</v>
      </c>
      <c r="G27" s="147">
        <v>11800</v>
      </c>
      <c r="H27" s="147">
        <v>11800</v>
      </c>
      <c r="I27" s="148"/>
    </row>
    <row r="28" spans="2:9" s="152" customFormat="1" ht="26.25" customHeight="1" x14ac:dyDescent="0.25">
      <c r="B28" s="153" t="s">
        <v>296</v>
      </c>
      <c r="C28" s="154" t="s">
        <v>276</v>
      </c>
      <c r="D28" s="147">
        <v>1282</v>
      </c>
      <c r="E28" s="147" t="s">
        <v>305</v>
      </c>
      <c r="F28" s="147">
        <v>1442</v>
      </c>
      <c r="G28" s="147">
        <v>1442</v>
      </c>
      <c r="H28" s="147">
        <v>1442</v>
      </c>
      <c r="I28" s="148"/>
    </row>
    <row r="29" spans="2:9" s="152" customFormat="1" ht="26.25" customHeight="1" x14ac:dyDescent="0.25">
      <c r="B29" s="153" t="s">
        <v>298</v>
      </c>
      <c r="C29" s="154" t="s">
        <v>277</v>
      </c>
      <c r="D29" s="147">
        <v>8.3000000000000007</v>
      </c>
      <c r="E29" s="147" t="s">
        <v>306</v>
      </c>
      <c r="F29" s="147">
        <v>10</v>
      </c>
      <c r="G29" s="147">
        <v>10</v>
      </c>
      <c r="H29" s="147">
        <v>10</v>
      </c>
      <c r="I29" s="148"/>
    </row>
    <row r="30" spans="2:9" s="152" customFormat="1" ht="51" customHeight="1" x14ac:dyDescent="0.25">
      <c r="B30" s="153" t="s">
        <v>298</v>
      </c>
      <c r="C30" s="154" t="s">
        <v>345</v>
      </c>
      <c r="D30" s="147"/>
      <c r="E30" s="147">
        <v>4</v>
      </c>
      <c r="F30" s="147">
        <v>6</v>
      </c>
      <c r="G30" s="147">
        <v>6</v>
      </c>
      <c r="H30" s="147">
        <v>6</v>
      </c>
      <c r="I30" s="148"/>
    </row>
    <row r="31" spans="2:9" ht="25.5" customHeight="1" x14ac:dyDescent="0.25">
      <c r="B31" s="153" t="s">
        <v>298</v>
      </c>
      <c r="C31" s="154" t="s">
        <v>278</v>
      </c>
      <c r="D31" s="147">
        <v>73</v>
      </c>
      <c r="E31" s="147">
        <v>52</v>
      </c>
      <c r="F31" s="147">
        <v>52</v>
      </c>
      <c r="G31" s="147">
        <v>52</v>
      </c>
      <c r="H31" s="147">
        <v>52</v>
      </c>
      <c r="I31" s="148"/>
    </row>
    <row r="32" spans="2:9" ht="63.75" customHeight="1" x14ac:dyDescent="0.25">
      <c r="B32" s="153" t="s">
        <v>298</v>
      </c>
      <c r="C32" s="154" t="s">
        <v>279</v>
      </c>
      <c r="D32" s="147"/>
      <c r="E32" s="147">
        <v>10</v>
      </c>
      <c r="F32" s="147">
        <v>10</v>
      </c>
      <c r="G32" s="147">
        <v>10</v>
      </c>
      <c r="H32" s="147">
        <v>10</v>
      </c>
      <c r="I32" s="148"/>
    </row>
    <row r="33" spans="2:9" ht="25.5" customHeight="1" x14ac:dyDescent="0.25">
      <c r="B33" s="153" t="s">
        <v>298</v>
      </c>
      <c r="C33" s="154" t="s">
        <v>280</v>
      </c>
      <c r="D33" s="147">
        <v>603</v>
      </c>
      <c r="E33" s="150">
        <v>525</v>
      </c>
      <c r="F33" s="150">
        <v>525</v>
      </c>
      <c r="G33" s="150">
        <v>525</v>
      </c>
      <c r="H33" s="150">
        <v>525</v>
      </c>
      <c r="I33" s="148"/>
    </row>
    <row r="34" spans="2:9" ht="63.75" customHeight="1" x14ac:dyDescent="0.25">
      <c r="B34" s="153" t="s">
        <v>298</v>
      </c>
      <c r="C34" s="154" t="s">
        <v>281</v>
      </c>
      <c r="D34" s="147">
        <v>694</v>
      </c>
      <c r="E34" s="147">
        <v>900</v>
      </c>
      <c r="F34" s="147">
        <v>900</v>
      </c>
      <c r="G34" s="147">
        <v>900</v>
      </c>
      <c r="H34" s="147">
        <v>900</v>
      </c>
      <c r="I34" s="148"/>
    </row>
    <row r="35" spans="2:9" s="128" customFormat="1" ht="29.25" customHeight="1" x14ac:dyDescent="0.25">
      <c r="B35" s="153" t="s">
        <v>298</v>
      </c>
      <c r="C35" s="154" t="s">
        <v>282</v>
      </c>
      <c r="D35" s="147"/>
      <c r="E35" s="147">
        <v>2</v>
      </c>
      <c r="F35" s="147">
        <v>2</v>
      </c>
      <c r="G35" s="147">
        <v>2</v>
      </c>
      <c r="H35" s="147">
        <v>2</v>
      </c>
      <c r="I35" s="148"/>
    </row>
    <row r="36" spans="2:9" ht="63.75" customHeight="1" x14ac:dyDescent="0.25">
      <c r="B36" s="153" t="s">
        <v>298</v>
      </c>
      <c r="C36" s="154" t="s">
        <v>283</v>
      </c>
      <c r="D36" s="147">
        <v>25</v>
      </c>
      <c r="E36" s="147"/>
      <c r="F36" s="147"/>
      <c r="G36" s="147"/>
      <c r="H36" s="147"/>
      <c r="I36" s="148"/>
    </row>
    <row r="37" spans="2:9" ht="63.75" customHeight="1" x14ac:dyDescent="0.25">
      <c r="B37" s="153" t="s">
        <v>298</v>
      </c>
      <c r="C37" s="154" t="s">
        <v>346</v>
      </c>
      <c r="D37" s="147">
        <v>90</v>
      </c>
      <c r="E37" s="147">
        <v>120</v>
      </c>
      <c r="F37" s="147">
        <v>120</v>
      </c>
      <c r="G37" s="147">
        <v>120</v>
      </c>
      <c r="H37" s="147">
        <v>120</v>
      </c>
      <c r="I37" s="148"/>
    </row>
    <row r="38" spans="2:9" ht="38.25" customHeight="1" x14ac:dyDescent="0.25">
      <c r="B38" s="153" t="s">
        <v>298</v>
      </c>
      <c r="C38" s="154" t="s">
        <v>284</v>
      </c>
      <c r="D38" s="147"/>
      <c r="E38" s="147">
        <v>50</v>
      </c>
      <c r="F38" s="147">
        <v>250</v>
      </c>
      <c r="G38" s="147">
        <v>250</v>
      </c>
      <c r="H38" s="147">
        <v>250</v>
      </c>
      <c r="I38" s="148"/>
    </row>
    <row r="39" spans="2:9" ht="40.5" customHeight="1" x14ac:dyDescent="0.25">
      <c r="B39" s="153" t="s">
        <v>298</v>
      </c>
      <c r="C39" s="154" t="s">
        <v>294</v>
      </c>
      <c r="D39" s="147">
        <v>1700</v>
      </c>
      <c r="E39" s="147">
        <v>2000</v>
      </c>
      <c r="F39" s="147">
        <v>2000</v>
      </c>
      <c r="G39" s="147">
        <v>2000</v>
      </c>
      <c r="H39" s="147">
        <v>2000</v>
      </c>
      <c r="I39" s="148"/>
    </row>
    <row r="40" spans="2:9" ht="25.5" customHeight="1" x14ac:dyDescent="0.25">
      <c r="B40" s="153" t="s">
        <v>298</v>
      </c>
      <c r="C40" s="154" t="s">
        <v>285</v>
      </c>
      <c r="D40" s="147">
        <v>170</v>
      </c>
      <c r="E40" s="147">
        <v>200</v>
      </c>
      <c r="F40" s="147"/>
      <c r="G40" s="147"/>
      <c r="H40" s="147"/>
      <c r="I40" s="148"/>
    </row>
    <row r="41" spans="2:9" s="128" customFormat="1" ht="25.5" customHeight="1" x14ac:dyDescent="0.25">
      <c r="B41" s="153" t="s">
        <v>298</v>
      </c>
      <c r="C41" s="154" t="s">
        <v>286</v>
      </c>
      <c r="D41" s="147">
        <v>7</v>
      </c>
      <c r="E41" s="147">
        <v>2</v>
      </c>
      <c r="F41" s="147">
        <v>2</v>
      </c>
      <c r="G41" s="147">
        <v>2</v>
      </c>
      <c r="H41" s="147">
        <v>2</v>
      </c>
      <c r="I41" s="148"/>
    </row>
    <row r="42" spans="2:9" ht="76.5" customHeight="1" x14ac:dyDescent="0.25">
      <c r="B42" s="153" t="s">
        <v>298</v>
      </c>
      <c r="C42" s="154" t="s">
        <v>287</v>
      </c>
      <c r="D42" s="147">
        <v>45</v>
      </c>
      <c r="E42" s="147">
        <v>15</v>
      </c>
      <c r="F42" s="147">
        <v>15</v>
      </c>
      <c r="G42" s="147">
        <v>15</v>
      </c>
      <c r="H42" s="147">
        <v>15</v>
      </c>
      <c r="I42" s="148"/>
    </row>
    <row r="43" spans="2:9" ht="25.5" customHeight="1" x14ac:dyDescent="0.25">
      <c r="B43" s="153" t="s">
        <v>298</v>
      </c>
      <c r="C43" s="154" t="s">
        <v>288</v>
      </c>
      <c r="D43" s="147">
        <v>12</v>
      </c>
      <c r="E43" s="147"/>
      <c r="F43" s="147"/>
      <c r="G43" s="147"/>
      <c r="H43" s="147"/>
      <c r="I43" s="148"/>
    </row>
    <row r="44" spans="2:9" ht="38.25" customHeight="1" x14ac:dyDescent="0.25">
      <c r="B44" s="153" t="s">
        <v>298</v>
      </c>
      <c r="C44" s="154" t="s">
        <v>289</v>
      </c>
      <c r="D44" s="147">
        <v>15</v>
      </c>
      <c r="E44" s="147"/>
      <c r="F44" s="147"/>
      <c r="G44" s="147"/>
      <c r="H44" s="147"/>
      <c r="I44" s="148"/>
    </row>
    <row r="45" spans="2:9" ht="63.75" x14ac:dyDescent="0.25">
      <c r="B45" s="153" t="s">
        <v>298</v>
      </c>
      <c r="C45" s="154" t="s">
        <v>295</v>
      </c>
      <c r="D45" s="147"/>
      <c r="E45" s="147">
        <v>100</v>
      </c>
      <c r="F45" s="147"/>
      <c r="G45" s="147"/>
      <c r="H45" s="147"/>
      <c r="I45" s="148"/>
    </row>
    <row r="46" spans="2:9" ht="25.5" customHeight="1" x14ac:dyDescent="0.25">
      <c r="B46" s="153" t="s">
        <v>296</v>
      </c>
      <c r="C46" s="154" t="s">
        <v>290</v>
      </c>
      <c r="D46" s="148" t="s">
        <v>299</v>
      </c>
      <c r="E46" s="147" t="s">
        <v>299</v>
      </c>
      <c r="F46" s="147" t="s">
        <v>299</v>
      </c>
      <c r="G46" s="147" t="s">
        <v>299</v>
      </c>
      <c r="H46" s="147" t="s">
        <v>299</v>
      </c>
      <c r="I46" s="148" t="s">
        <v>299</v>
      </c>
    </row>
    <row r="47" spans="2:9" ht="76.5" x14ac:dyDescent="0.25">
      <c r="B47" s="153" t="s">
        <v>298</v>
      </c>
      <c r="C47" s="154" t="s">
        <v>291</v>
      </c>
      <c r="D47" s="147">
        <v>215</v>
      </c>
      <c r="E47" s="147">
        <v>175</v>
      </c>
      <c r="F47" s="147">
        <v>175</v>
      </c>
      <c r="G47" s="147">
        <v>175</v>
      </c>
      <c r="H47" s="147">
        <v>175</v>
      </c>
      <c r="I47" s="148"/>
    </row>
    <row r="48" spans="2:9" ht="25.5" x14ac:dyDescent="0.25">
      <c r="B48" s="153" t="s">
        <v>298</v>
      </c>
      <c r="C48" s="154" t="s">
        <v>292</v>
      </c>
      <c r="D48" s="147">
        <v>113</v>
      </c>
      <c r="E48" s="147">
        <v>45</v>
      </c>
      <c r="F48" s="147">
        <v>45</v>
      </c>
      <c r="G48" s="147">
        <v>45</v>
      </c>
      <c r="H48" s="147">
        <v>45</v>
      </c>
      <c r="I48" s="148"/>
    </row>
    <row r="49" spans="1:16372" s="127" customFormat="1" ht="25.5" customHeight="1" x14ac:dyDescent="0.25">
      <c r="B49" s="153" t="s">
        <v>297</v>
      </c>
      <c r="C49" s="154" t="s">
        <v>293</v>
      </c>
      <c r="D49" s="147">
        <v>96.8</v>
      </c>
      <c r="E49" s="147">
        <v>90</v>
      </c>
      <c r="F49" s="147">
        <v>95</v>
      </c>
      <c r="G49" s="147">
        <v>95</v>
      </c>
      <c r="H49" s="147">
        <v>95</v>
      </c>
      <c r="I49" s="148"/>
    </row>
    <row r="50" spans="1:16372" ht="21.75" customHeight="1" x14ac:dyDescent="0.25">
      <c r="B50" s="187" t="s">
        <v>28</v>
      </c>
      <c r="C50" s="187"/>
      <c r="D50" s="40">
        <v>515566.36</v>
      </c>
      <c r="E50" s="38">
        <f>+'Հ3 Մաս 1 և 2'!F33</f>
        <v>583014.40000000002</v>
      </c>
      <c r="F50" s="149">
        <f>+'Հ3 Մաս 1 և 2'!G33</f>
        <v>575350.94000000006</v>
      </c>
      <c r="G50" s="149">
        <f>+'Հ3 Մաս 1 և 2'!H33</f>
        <v>582921.29000000015</v>
      </c>
      <c r="H50" s="149">
        <f>+'Հ3 Մաս 1 և 2'!I33</f>
        <v>588436.79000000015</v>
      </c>
      <c r="I50" s="39"/>
    </row>
    <row r="51" spans="1:16372" s="6" customFormat="1" ht="16.5" customHeight="1" x14ac:dyDescent="0.25">
      <c r="A51"/>
      <c r="B51"/>
      <c r="C51"/>
      <c r="D51"/>
      <c r="E51"/>
      <c r="F51" s="155"/>
      <c r="G51" s="155"/>
      <c r="H51" s="155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</row>
    <row r="52" spans="1:16372" ht="16.5" customHeight="1" x14ac:dyDescent="0.25"/>
    <row r="53" spans="1:16372" x14ac:dyDescent="0.25">
      <c r="B53" s="34" t="s">
        <v>23</v>
      </c>
      <c r="C53" s="31" t="s">
        <v>307</v>
      </c>
      <c r="D53" s="182" t="s">
        <v>84</v>
      </c>
      <c r="E53" s="182"/>
      <c r="F53" s="182"/>
      <c r="G53" s="182"/>
      <c r="H53" s="182"/>
      <c r="I53" s="182"/>
    </row>
    <row r="54" spans="1:16372" x14ac:dyDescent="0.25">
      <c r="B54" s="34" t="s">
        <v>24</v>
      </c>
      <c r="C54" s="31" t="s">
        <v>308</v>
      </c>
      <c r="D54" s="178" t="s">
        <v>88</v>
      </c>
      <c r="E54" s="178" t="s">
        <v>89</v>
      </c>
      <c r="F54" s="190" t="s">
        <v>20</v>
      </c>
      <c r="G54" s="190" t="s">
        <v>25</v>
      </c>
      <c r="H54" s="190" t="s">
        <v>29</v>
      </c>
      <c r="I54" s="192" t="s">
        <v>185</v>
      </c>
    </row>
    <row r="55" spans="1:16372" ht="25.5" x14ac:dyDescent="0.25">
      <c r="B55" s="34" t="s">
        <v>10</v>
      </c>
      <c r="C55" s="31" t="s">
        <v>309</v>
      </c>
      <c r="D55" s="188"/>
      <c r="E55" s="188"/>
      <c r="F55" s="190"/>
      <c r="G55" s="190"/>
      <c r="H55" s="190"/>
      <c r="I55" s="192"/>
    </row>
    <row r="56" spans="1:16372" ht="25.5" x14ac:dyDescent="0.25">
      <c r="B56" s="34" t="s">
        <v>26</v>
      </c>
      <c r="C56" s="31" t="s">
        <v>256</v>
      </c>
      <c r="D56" s="188"/>
      <c r="E56" s="188"/>
      <c r="F56" s="190"/>
      <c r="G56" s="190"/>
      <c r="H56" s="190"/>
      <c r="I56" s="192"/>
    </row>
    <row r="57" spans="1:16372" ht="17.25" x14ac:dyDescent="0.25">
      <c r="B57" s="34" t="s">
        <v>186</v>
      </c>
      <c r="C57" s="31" t="s">
        <v>310</v>
      </c>
      <c r="D57" s="188"/>
      <c r="E57" s="188"/>
      <c r="F57" s="190"/>
      <c r="G57" s="190"/>
      <c r="H57" s="190"/>
      <c r="I57" s="192"/>
    </row>
    <row r="58" spans="1:16372" x14ac:dyDescent="0.25">
      <c r="B58" s="50" t="s">
        <v>187</v>
      </c>
      <c r="C58" s="35" t="s">
        <v>311</v>
      </c>
      <c r="D58" s="189"/>
      <c r="E58" s="189"/>
      <c r="F58" s="191"/>
      <c r="G58" s="191"/>
      <c r="H58" s="191"/>
      <c r="I58" s="193"/>
    </row>
    <row r="59" spans="1:16372" x14ac:dyDescent="0.25">
      <c r="B59" s="185" t="s">
        <v>27</v>
      </c>
      <c r="C59" s="186"/>
      <c r="D59" s="36"/>
      <c r="E59" s="36"/>
      <c r="F59" s="158"/>
      <c r="G59" s="158"/>
      <c r="H59" s="158"/>
      <c r="I59" s="37"/>
    </row>
    <row r="60" spans="1:16372" x14ac:dyDescent="0.25">
      <c r="B60" s="44" t="s">
        <v>188</v>
      </c>
      <c r="C60" s="45" t="s">
        <v>92</v>
      </c>
      <c r="D60" s="46"/>
      <c r="E60" s="46"/>
      <c r="F60" s="159"/>
      <c r="G60" s="159"/>
      <c r="H60" s="159"/>
      <c r="I60" s="47"/>
    </row>
    <row r="61" spans="1:16372" x14ac:dyDescent="0.25">
      <c r="B61" s="42" t="s">
        <v>298</v>
      </c>
      <c r="C61" s="43" t="s">
        <v>312</v>
      </c>
      <c r="D61" s="40"/>
      <c r="E61" s="40">
        <v>3</v>
      </c>
      <c r="F61" s="148"/>
      <c r="G61" s="148"/>
      <c r="H61" s="148"/>
      <c r="I61" s="41"/>
    </row>
    <row r="62" spans="1:16372" x14ac:dyDescent="0.25">
      <c r="B62" s="42" t="s">
        <v>296</v>
      </c>
      <c r="C62" s="43" t="s">
        <v>313</v>
      </c>
      <c r="D62" s="40"/>
      <c r="E62" s="40">
        <v>100</v>
      </c>
      <c r="F62" s="148"/>
      <c r="G62" s="148"/>
      <c r="H62" s="148"/>
      <c r="I62" s="41"/>
    </row>
    <row r="63" spans="1:16372" x14ac:dyDescent="0.25">
      <c r="B63" s="187" t="s">
        <v>28</v>
      </c>
      <c r="C63" s="187"/>
      <c r="D63" s="38"/>
      <c r="E63" s="149">
        <v>610</v>
      </c>
      <c r="F63" s="149">
        <v>610</v>
      </c>
      <c r="G63" s="149">
        <v>610</v>
      </c>
      <c r="H63" s="149">
        <v>610</v>
      </c>
      <c r="I63" s="39"/>
    </row>
    <row r="64" spans="1:16372" ht="16.5" customHeight="1" x14ac:dyDescent="0.25"/>
    <row r="65" spans="2:9" ht="16.5" customHeight="1" x14ac:dyDescent="0.25"/>
    <row r="66" spans="2:9" x14ac:dyDescent="0.25">
      <c r="B66" s="34" t="s">
        <v>23</v>
      </c>
      <c r="C66" s="31" t="s">
        <v>307</v>
      </c>
      <c r="D66" s="182" t="s">
        <v>84</v>
      </c>
      <c r="E66" s="182"/>
      <c r="F66" s="182"/>
      <c r="G66" s="182"/>
      <c r="H66" s="182"/>
      <c r="I66" s="182"/>
    </row>
    <row r="67" spans="2:9" x14ac:dyDescent="0.25">
      <c r="B67" s="34" t="s">
        <v>24</v>
      </c>
      <c r="C67" s="31" t="s">
        <v>314</v>
      </c>
      <c r="D67" s="178" t="s">
        <v>88</v>
      </c>
      <c r="E67" s="178" t="s">
        <v>89</v>
      </c>
      <c r="F67" s="190" t="s">
        <v>20</v>
      </c>
      <c r="G67" s="190" t="s">
        <v>25</v>
      </c>
      <c r="H67" s="190" t="s">
        <v>29</v>
      </c>
      <c r="I67" s="192" t="s">
        <v>185</v>
      </c>
    </row>
    <row r="68" spans="2:9" ht="25.5" x14ac:dyDescent="0.25">
      <c r="B68" s="34" t="s">
        <v>10</v>
      </c>
      <c r="C68" s="31" t="s">
        <v>315</v>
      </c>
      <c r="D68" s="188"/>
      <c r="E68" s="188"/>
      <c r="F68" s="190"/>
      <c r="G68" s="190"/>
      <c r="H68" s="190"/>
      <c r="I68" s="192"/>
    </row>
    <row r="69" spans="2:9" ht="38.25" x14ac:dyDescent="0.25">
      <c r="B69" s="34" t="s">
        <v>26</v>
      </c>
      <c r="C69" s="31" t="s">
        <v>316</v>
      </c>
      <c r="D69" s="188"/>
      <c r="E69" s="188"/>
      <c r="F69" s="190"/>
      <c r="G69" s="190"/>
      <c r="H69" s="190"/>
      <c r="I69" s="192"/>
    </row>
    <row r="70" spans="2:9" ht="17.25" x14ac:dyDescent="0.25">
      <c r="B70" s="34" t="s">
        <v>186</v>
      </c>
      <c r="C70" s="31" t="s">
        <v>310</v>
      </c>
      <c r="D70" s="188"/>
      <c r="E70" s="188"/>
      <c r="F70" s="190"/>
      <c r="G70" s="190"/>
      <c r="H70" s="190"/>
      <c r="I70" s="192"/>
    </row>
    <row r="71" spans="2:9" x14ac:dyDescent="0.25">
      <c r="B71" s="50" t="s">
        <v>187</v>
      </c>
      <c r="C71" s="35" t="s">
        <v>317</v>
      </c>
      <c r="D71" s="189"/>
      <c r="E71" s="189"/>
      <c r="F71" s="191"/>
      <c r="G71" s="191"/>
      <c r="H71" s="191"/>
      <c r="I71" s="193"/>
    </row>
    <row r="72" spans="2:9" x14ac:dyDescent="0.25">
      <c r="B72" s="185" t="s">
        <v>27</v>
      </c>
      <c r="C72" s="186"/>
      <c r="D72" s="36"/>
      <c r="E72" s="36"/>
      <c r="F72" s="158"/>
      <c r="G72" s="158"/>
      <c r="H72" s="158"/>
      <c r="I72" s="37"/>
    </row>
    <row r="73" spans="2:9" x14ac:dyDescent="0.25">
      <c r="B73" s="44" t="s">
        <v>188</v>
      </c>
      <c r="C73" s="45" t="s">
        <v>92</v>
      </c>
      <c r="D73" s="46"/>
      <c r="E73" s="46"/>
      <c r="F73" s="159"/>
      <c r="G73" s="159"/>
      <c r="H73" s="159"/>
      <c r="I73" s="47"/>
    </row>
    <row r="74" spans="2:9" ht="25.5" x14ac:dyDescent="0.25">
      <c r="B74" s="42" t="s">
        <v>298</v>
      </c>
      <c r="C74" s="43" t="s">
        <v>326</v>
      </c>
      <c r="D74" s="40">
        <v>1</v>
      </c>
      <c r="E74" s="41"/>
      <c r="F74" s="148"/>
      <c r="G74" s="148"/>
      <c r="H74" s="148"/>
      <c r="I74" s="41"/>
    </row>
    <row r="75" spans="2:9" ht="25.5" x14ac:dyDescent="0.25">
      <c r="B75" s="42" t="s">
        <v>298</v>
      </c>
      <c r="C75" s="43" t="s">
        <v>325</v>
      </c>
      <c r="D75" s="40">
        <v>1</v>
      </c>
      <c r="E75" s="41"/>
      <c r="F75" s="148"/>
      <c r="G75" s="148"/>
      <c r="H75" s="148"/>
      <c r="I75" s="41"/>
    </row>
    <row r="76" spans="2:9" ht="38.25" x14ac:dyDescent="0.25">
      <c r="B76" s="42" t="s">
        <v>298</v>
      </c>
      <c r="C76" s="43" t="s">
        <v>324</v>
      </c>
      <c r="D76" s="40">
        <v>1</v>
      </c>
      <c r="E76" s="41"/>
      <c r="F76" s="148"/>
      <c r="G76" s="148"/>
      <c r="H76" s="148"/>
      <c r="I76" s="41"/>
    </row>
    <row r="77" spans="2:9" ht="25.5" x14ac:dyDescent="0.25">
      <c r="B77" s="42" t="s">
        <v>298</v>
      </c>
      <c r="C77" s="43" t="s">
        <v>323</v>
      </c>
      <c r="D77" s="40">
        <v>3</v>
      </c>
      <c r="E77" s="41"/>
      <c r="F77" s="148"/>
      <c r="G77" s="148"/>
      <c r="H77" s="148"/>
      <c r="I77" s="41"/>
    </row>
    <row r="78" spans="2:9" x14ac:dyDescent="0.25">
      <c r="B78" s="42" t="s">
        <v>298</v>
      </c>
      <c r="C78" s="43" t="s">
        <v>322</v>
      </c>
      <c r="D78" s="40">
        <v>10</v>
      </c>
      <c r="E78" s="40"/>
      <c r="F78" s="148"/>
      <c r="G78" s="148"/>
      <c r="H78" s="148"/>
      <c r="I78" s="41"/>
    </row>
    <row r="79" spans="2:9" ht="25.5" x14ac:dyDescent="0.25">
      <c r="B79" s="42" t="s">
        <v>298</v>
      </c>
      <c r="C79" s="43" t="s">
        <v>318</v>
      </c>
      <c r="D79" s="40"/>
      <c r="E79" s="40">
        <v>1</v>
      </c>
      <c r="F79" s="148"/>
      <c r="G79" s="148"/>
      <c r="H79" s="148"/>
      <c r="I79" s="41"/>
    </row>
    <row r="80" spans="2:9" x14ac:dyDescent="0.25">
      <c r="B80" s="42" t="s">
        <v>329</v>
      </c>
      <c r="C80" s="43" t="s">
        <v>319</v>
      </c>
      <c r="D80" s="40">
        <v>4</v>
      </c>
      <c r="E80" s="40">
        <v>2</v>
      </c>
      <c r="F80" s="148"/>
      <c r="G80" s="148"/>
      <c r="H80" s="148"/>
      <c r="I80" s="41"/>
    </row>
    <row r="81" spans="2:9" x14ac:dyDescent="0.25">
      <c r="B81" s="187" t="s">
        <v>28</v>
      </c>
      <c r="C81" s="187"/>
      <c r="D81" s="38">
        <f>+'Հ3 Մաս 1 և 2'!E45</f>
        <v>5768.92</v>
      </c>
      <c r="E81" s="38">
        <f>+'Հ3 Մաս 1 և 2'!F45</f>
        <v>957.1</v>
      </c>
      <c r="F81" s="149"/>
      <c r="G81" s="149"/>
      <c r="H81" s="149"/>
      <c r="I81" s="39"/>
    </row>
    <row r="84" spans="2:9" x14ac:dyDescent="0.25">
      <c r="B84" s="34" t="s">
        <v>23</v>
      </c>
      <c r="C84" s="31" t="s">
        <v>307</v>
      </c>
      <c r="D84" s="182" t="s">
        <v>84</v>
      </c>
      <c r="E84" s="182"/>
      <c r="F84" s="182"/>
      <c r="G84" s="182"/>
      <c r="H84" s="182"/>
      <c r="I84" s="182"/>
    </row>
    <row r="85" spans="2:9" x14ac:dyDescent="0.25">
      <c r="B85" s="34" t="s">
        <v>24</v>
      </c>
      <c r="C85" s="115">
        <v>11006</v>
      </c>
      <c r="D85" s="178" t="s">
        <v>88</v>
      </c>
      <c r="E85" s="178" t="s">
        <v>89</v>
      </c>
      <c r="F85" s="190" t="s">
        <v>20</v>
      </c>
      <c r="G85" s="190" t="s">
        <v>25</v>
      </c>
      <c r="H85" s="190" t="s">
        <v>29</v>
      </c>
      <c r="I85" s="192" t="s">
        <v>185</v>
      </c>
    </row>
    <row r="86" spans="2:9" ht="25.5" x14ac:dyDescent="0.25">
      <c r="B86" s="34" t="s">
        <v>10</v>
      </c>
      <c r="C86" s="118" t="s">
        <v>255</v>
      </c>
      <c r="D86" s="188"/>
      <c r="E86" s="188"/>
      <c r="F86" s="190"/>
      <c r="G86" s="190"/>
      <c r="H86" s="190"/>
      <c r="I86" s="192"/>
    </row>
    <row r="87" spans="2:9" ht="38.25" x14ac:dyDescent="0.25">
      <c r="B87" s="34" t="s">
        <v>26</v>
      </c>
      <c r="C87" s="28" t="s">
        <v>258</v>
      </c>
      <c r="D87" s="188"/>
      <c r="E87" s="188"/>
      <c r="F87" s="190"/>
      <c r="G87" s="190"/>
      <c r="H87" s="190"/>
      <c r="I87" s="192"/>
    </row>
    <row r="88" spans="2:9" ht="17.25" x14ac:dyDescent="0.25">
      <c r="B88" s="34" t="s">
        <v>186</v>
      </c>
      <c r="C88" s="31" t="s">
        <v>310</v>
      </c>
      <c r="D88" s="188"/>
      <c r="E88" s="188"/>
      <c r="F88" s="190"/>
      <c r="G88" s="190"/>
      <c r="H88" s="190"/>
      <c r="I88" s="192"/>
    </row>
    <row r="89" spans="2:9" x14ac:dyDescent="0.25">
      <c r="B89" s="50" t="s">
        <v>187</v>
      </c>
      <c r="C89" s="35" t="s">
        <v>317</v>
      </c>
      <c r="D89" s="189"/>
      <c r="E89" s="189"/>
      <c r="F89" s="191"/>
      <c r="G89" s="191"/>
      <c r="H89" s="191"/>
      <c r="I89" s="193"/>
    </row>
    <row r="90" spans="2:9" x14ac:dyDescent="0.25">
      <c r="B90" s="185" t="s">
        <v>27</v>
      </c>
      <c r="C90" s="186"/>
      <c r="D90" s="36"/>
      <c r="E90" s="36"/>
      <c r="F90" s="158"/>
      <c r="G90" s="158"/>
      <c r="H90" s="158"/>
      <c r="I90" s="37"/>
    </row>
    <row r="91" spans="2:9" x14ac:dyDescent="0.25">
      <c r="B91" s="44" t="s">
        <v>188</v>
      </c>
      <c r="C91" s="45" t="s">
        <v>92</v>
      </c>
      <c r="D91" s="46"/>
      <c r="E91" s="46"/>
      <c r="F91" s="159"/>
      <c r="G91" s="159"/>
      <c r="H91" s="159"/>
      <c r="I91" s="47"/>
    </row>
    <row r="92" spans="2:9" ht="42.75" customHeight="1" x14ac:dyDescent="0.25">
      <c r="B92" s="42" t="s">
        <v>298</v>
      </c>
      <c r="C92" s="43" t="s">
        <v>320</v>
      </c>
      <c r="D92" s="40"/>
      <c r="E92" s="40">
        <v>1</v>
      </c>
      <c r="F92" s="148"/>
      <c r="G92" s="148"/>
      <c r="H92" s="148"/>
      <c r="I92" s="41"/>
    </row>
    <row r="93" spans="2:9" ht="38.25" x14ac:dyDescent="0.25">
      <c r="B93" s="42" t="s">
        <v>298</v>
      </c>
      <c r="C93" s="43" t="s">
        <v>321</v>
      </c>
      <c r="D93" s="40"/>
      <c r="E93" s="40">
        <v>1</v>
      </c>
      <c r="F93" s="148"/>
      <c r="G93" s="148"/>
      <c r="H93" s="148"/>
      <c r="I93" s="41"/>
    </row>
    <row r="94" spans="2:9" ht="51" x14ac:dyDescent="0.25">
      <c r="B94" s="42" t="s">
        <v>298</v>
      </c>
      <c r="C94" s="43" t="s">
        <v>327</v>
      </c>
      <c r="D94" s="40"/>
      <c r="E94" s="40">
        <v>1</v>
      </c>
      <c r="F94" s="148"/>
      <c r="G94" s="148"/>
      <c r="H94" s="148"/>
      <c r="I94" s="41"/>
    </row>
    <row r="95" spans="2:9" ht="38.25" x14ac:dyDescent="0.25">
      <c r="B95" s="42" t="s">
        <v>298</v>
      </c>
      <c r="C95" s="43" t="s">
        <v>328</v>
      </c>
      <c r="D95" s="40"/>
      <c r="E95" s="40">
        <v>1</v>
      </c>
      <c r="F95" s="148"/>
      <c r="G95" s="148"/>
      <c r="H95" s="148"/>
      <c r="I95" s="41"/>
    </row>
    <row r="96" spans="2:9" ht="25.5" x14ac:dyDescent="0.25">
      <c r="B96" s="42" t="s">
        <v>298</v>
      </c>
      <c r="C96" s="43" t="s">
        <v>330</v>
      </c>
      <c r="D96" s="40"/>
      <c r="E96" s="40">
        <v>4</v>
      </c>
      <c r="F96" s="148"/>
      <c r="G96" s="148"/>
      <c r="H96" s="148"/>
      <c r="I96" s="41"/>
    </row>
    <row r="97" spans="2:9" ht="25.5" x14ac:dyDescent="0.25">
      <c r="B97" s="42" t="s">
        <v>298</v>
      </c>
      <c r="C97" s="43" t="s">
        <v>331</v>
      </c>
      <c r="D97" s="40"/>
      <c r="E97" s="40">
        <v>3</v>
      </c>
      <c r="F97" s="148"/>
      <c r="G97" s="148"/>
      <c r="H97" s="148"/>
      <c r="I97" s="41"/>
    </row>
    <row r="98" spans="2:9" x14ac:dyDescent="0.25">
      <c r="B98" s="42" t="s">
        <v>298</v>
      </c>
      <c r="C98" s="43" t="s">
        <v>332</v>
      </c>
      <c r="D98" s="40"/>
      <c r="E98" s="40">
        <v>1</v>
      </c>
      <c r="F98" s="148"/>
      <c r="G98" s="148"/>
      <c r="H98" s="148"/>
      <c r="I98" s="41"/>
    </row>
    <row r="99" spans="2:9" x14ac:dyDescent="0.25">
      <c r="B99" s="42" t="s">
        <v>329</v>
      </c>
      <c r="C99" s="43" t="s">
        <v>319</v>
      </c>
      <c r="D99" s="40"/>
      <c r="E99" s="40">
        <v>5</v>
      </c>
      <c r="F99" s="148"/>
      <c r="G99" s="148"/>
      <c r="H99" s="148"/>
      <c r="I99" s="41"/>
    </row>
    <row r="100" spans="2:9" x14ac:dyDescent="0.25">
      <c r="B100" s="187" t="s">
        <v>28</v>
      </c>
      <c r="C100" s="187"/>
      <c r="D100" s="38"/>
      <c r="E100" s="38">
        <f>+'Հ3 Մաս 1 և 2'!F51</f>
        <v>20929.7</v>
      </c>
      <c r="F100" s="149"/>
      <c r="G100" s="149"/>
      <c r="H100" s="149"/>
      <c r="I100" s="39"/>
    </row>
    <row r="103" spans="2:9" x14ac:dyDescent="0.25">
      <c r="B103" s="34" t="s">
        <v>23</v>
      </c>
      <c r="C103" s="31" t="s">
        <v>307</v>
      </c>
      <c r="D103" s="182" t="s">
        <v>84</v>
      </c>
      <c r="E103" s="182"/>
      <c r="F103" s="182"/>
      <c r="G103" s="182"/>
      <c r="H103" s="182"/>
      <c r="I103" s="182"/>
    </row>
    <row r="104" spans="2:9" x14ac:dyDescent="0.25">
      <c r="B104" s="34" t="s">
        <v>24</v>
      </c>
      <c r="C104" s="31" t="s">
        <v>333</v>
      </c>
      <c r="D104" s="178" t="s">
        <v>88</v>
      </c>
      <c r="E104" s="178" t="s">
        <v>89</v>
      </c>
      <c r="F104" s="190" t="s">
        <v>20</v>
      </c>
      <c r="G104" s="190" t="s">
        <v>25</v>
      </c>
      <c r="H104" s="190" t="s">
        <v>29</v>
      </c>
      <c r="I104" s="192" t="s">
        <v>185</v>
      </c>
    </row>
    <row r="105" spans="2:9" ht="25.5" x14ac:dyDescent="0.25">
      <c r="B105" s="34" t="s">
        <v>10</v>
      </c>
      <c r="C105" s="31" t="s">
        <v>334</v>
      </c>
      <c r="D105" s="188"/>
      <c r="E105" s="188"/>
      <c r="F105" s="190"/>
      <c r="G105" s="190"/>
      <c r="H105" s="190"/>
      <c r="I105" s="192"/>
    </row>
    <row r="106" spans="2:9" ht="38.25" x14ac:dyDescent="0.25">
      <c r="B106" s="34" t="s">
        <v>26</v>
      </c>
      <c r="C106" s="31" t="s">
        <v>335</v>
      </c>
      <c r="D106" s="188"/>
      <c r="E106" s="188"/>
      <c r="F106" s="190"/>
      <c r="G106" s="190"/>
      <c r="H106" s="190"/>
      <c r="I106" s="192"/>
    </row>
    <row r="107" spans="2:9" ht="25.5" x14ac:dyDescent="0.25">
      <c r="B107" s="34" t="s">
        <v>186</v>
      </c>
      <c r="C107" s="31" t="s">
        <v>262</v>
      </c>
      <c r="D107" s="188"/>
      <c r="E107" s="188"/>
      <c r="F107" s="190"/>
      <c r="G107" s="190"/>
      <c r="H107" s="190"/>
      <c r="I107" s="192"/>
    </row>
    <row r="108" spans="2:9" x14ac:dyDescent="0.25">
      <c r="B108" s="50" t="s">
        <v>187</v>
      </c>
      <c r="C108" s="35" t="s">
        <v>317</v>
      </c>
      <c r="D108" s="189"/>
      <c r="E108" s="189"/>
      <c r="F108" s="191"/>
      <c r="G108" s="191"/>
      <c r="H108" s="191"/>
      <c r="I108" s="193"/>
    </row>
    <row r="109" spans="2:9" x14ac:dyDescent="0.25">
      <c r="B109" s="185" t="s">
        <v>27</v>
      </c>
      <c r="C109" s="186"/>
      <c r="D109" s="36"/>
      <c r="E109" s="36"/>
      <c r="F109" s="158"/>
      <c r="G109" s="158"/>
      <c r="H109" s="158"/>
      <c r="I109" s="37"/>
    </row>
    <row r="110" spans="2:9" x14ac:dyDescent="0.25">
      <c r="B110" s="44" t="s">
        <v>188</v>
      </c>
      <c r="C110" s="45" t="s">
        <v>92</v>
      </c>
      <c r="D110" s="46"/>
      <c r="E110" s="46"/>
      <c r="F110" s="159"/>
      <c r="G110" s="159"/>
      <c r="H110" s="159"/>
      <c r="I110" s="47"/>
    </row>
    <row r="111" spans="2:9" x14ac:dyDescent="0.25">
      <c r="B111" s="42"/>
      <c r="C111" s="43"/>
      <c r="D111" s="40"/>
      <c r="E111" s="40"/>
      <c r="F111" s="148"/>
      <c r="G111" s="148"/>
      <c r="H111" s="148"/>
      <c r="I111" s="41"/>
    </row>
    <row r="112" spans="2:9" x14ac:dyDescent="0.25">
      <c r="B112" s="187" t="s">
        <v>28</v>
      </c>
      <c r="C112" s="187"/>
      <c r="D112" s="38">
        <f>+'Հ3 Մաս 1 և 2'!E59</f>
        <v>3820.52</v>
      </c>
      <c r="E112" s="38">
        <f>+'Հ3 Մաս 1 և 2'!F59</f>
        <v>3458.2</v>
      </c>
      <c r="F112" s="149">
        <f>+'Հ3 Մաս 1 և 2'!G59</f>
        <v>3981.2</v>
      </c>
      <c r="G112" s="149">
        <f>+'Հ3 Մաս 1 և 2'!H59</f>
        <v>3981.2</v>
      </c>
      <c r="H112" s="149">
        <f>+'Հ3 Մաս 1 և 2'!I59</f>
        <v>3981</v>
      </c>
      <c r="I112" s="39"/>
    </row>
    <row r="115" spans="2:9" x14ac:dyDescent="0.25">
      <c r="B115" s="34" t="s">
        <v>23</v>
      </c>
      <c r="C115" s="31" t="s">
        <v>307</v>
      </c>
      <c r="D115" s="182" t="s">
        <v>84</v>
      </c>
      <c r="E115" s="182"/>
      <c r="F115" s="182"/>
      <c r="G115" s="182"/>
      <c r="H115" s="182"/>
      <c r="I115" s="182"/>
    </row>
    <row r="116" spans="2:9" x14ac:dyDescent="0.25">
      <c r="B116" s="34" t="s">
        <v>24</v>
      </c>
      <c r="C116" s="31" t="s">
        <v>336</v>
      </c>
      <c r="D116" s="178" t="s">
        <v>88</v>
      </c>
      <c r="E116" s="178" t="s">
        <v>89</v>
      </c>
      <c r="F116" s="190" t="s">
        <v>20</v>
      </c>
      <c r="G116" s="190" t="s">
        <v>25</v>
      </c>
      <c r="H116" s="190" t="s">
        <v>29</v>
      </c>
      <c r="I116" s="192" t="s">
        <v>185</v>
      </c>
    </row>
    <row r="117" spans="2:9" ht="25.5" x14ac:dyDescent="0.25">
      <c r="B117" s="34" t="s">
        <v>10</v>
      </c>
      <c r="C117" s="31" t="s">
        <v>337</v>
      </c>
      <c r="D117" s="188"/>
      <c r="E117" s="188"/>
      <c r="F117" s="190"/>
      <c r="G117" s="190"/>
      <c r="H117" s="190"/>
      <c r="I117" s="192"/>
    </row>
    <row r="118" spans="2:9" ht="25.5" x14ac:dyDescent="0.25">
      <c r="B118" s="34" t="s">
        <v>26</v>
      </c>
      <c r="C118" s="31" t="s">
        <v>261</v>
      </c>
      <c r="D118" s="188"/>
      <c r="E118" s="188"/>
      <c r="F118" s="190"/>
      <c r="G118" s="190"/>
      <c r="H118" s="190"/>
      <c r="I118" s="192"/>
    </row>
    <row r="119" spans="2:9" ht="25.5" x14ac:dyDescent="0.25">
      <c r="B119" s="34" t="s">
        <v>186</v>
      </c>
      <c r="C119" s="31" t="s">
        <v>262</v>
      </c>
      <c r="D119" s="188"/>
      <c r="E119" s="188"/>
      <c r="F119" s="190"/>
      <c r="G119" s="190"/>
      <c r="H119" s="190"/>
      <c r="I119" s="192"/>
    </row>
    <row r="120" spans="2:9" x14ac:dyDescent="0.25">
      <c r="B120" s="50" t="s">
        <v>187</v>
      </c>
      <c r="C120" s="35" t="s">
        <v>317</v>
      </c>
      <c r="D120" s="189"/>
      <c r="E120" s="189"/>
      <c r="F120" s="191"/>
      <c r="G120" s="191"/>
      <c r="H120" s="191"/>
      <c r="I120" s="193"/>
    </row>
    <row r="121" spans="2:9" x14ac:dyDescent="0.25">
      <c r="B121" s="185" t="s">
        <v>27</v>
      </c>
      <c r="C121" s="186"/>
      <c r="D121" s="36"/>
      <c r="E121" s="36"/>
      <c r="F121" s="158"/>
      <c r="G121" s="158"/>
      <c r="H121" s="158"/>
      <c r="I121" s="37"/>
    </row>
    <row r="122" spans="2:9" x14ac:dyDescent="0.25">
      <c r="B122" s="44" t="s">
        <v>188</v>
      </c>
      <c r="C122" s="45" t="s">
        <v>92</v>
      </c>
      <c r="D122" s="46"/>
      <c r="E122" s="46"/>
      <c r="F122" s="159"/>
      <c r="G122" s="159"/>
      <c r="H122" s="159"/>
      <c r="I122" s="47"/>
    </row>
    <row r="123" spans="2:9" x14ac:dyDescent="0.25">
      <c r="B123" s="42" t="s">
        <v>298</v>
      </c>
      <c r="C123" s="43" t="s">
        <v>338</v>
      </c>
      <c r="D123" s="40"/>
      <c r="E123" s="40">
        <v>1</v>
      </c>
      <c r="F123" s="148"/>
      <c r="G123" s="148"/>
      <c r="H123" s="148"/>
      <c r="I123" s="41"/>
    </row>
    <row r="124" spans="2:9" x14ac:dyDescent="0.25">
      <c r="B124" s="42" t="s">
        <v>298</v>
      </c>
      <c r="C124" s="43" t="s">
        <v>339</v>
      </c>
      <c r="D124" s="40"/>
      <c r="E124" s="40">
        <v>100</v>
      </c>
      <c r="F124" s="148"/>
      <c r="G124" s="148"/>
      <c r="H124" s="148"/>
      <c r="I124" s="41"/>
    </row>
    <row r="125" spans="2:9" x14ac:dyDescent="0.25">
      <c r="B125" s="187" t="s">
        <v>28</v>
      </c>
      <c r="C125" s="187"/>
      <c r="D125" s="38">
        <f>+'Հ3 Մաս 1 և 2'!E71</f>
        <v>0</v>
      </c>
      <c r="E125" s="38">
        <f>+'Հ3 Մաս 1 և 2'!F65</f>
        <v>24151.8</v>
      </c>
      <c r="F125" s="149">
        <f>+'Հ3 Մաս 1 և 2'!G71</f>
        <v>0</v>
      </c>
      <c r="G125" s="149">
        <f>+'Հ3 Մաս 1 և 2'!H71</f>
        <v>0</v>
      </c>
      <c r="H125" s="149">
        <f>+'Հ3 Մաս 1 և 2'!I71</f>
        <v>0</v>
      </c>
      <c r="I125" s="39"/>
    </row>
    <row r="128" spans="2:9" x14ac:dyDescent="0.25">
      <c r="B128" s="34" t="s">
        <v>23</v>
      </c>
      <c r="C128" s="31" t="s">
        <v>307</v>
      </c>
      <c r="D128" s="182" t="s">
        <v>84</v>
      </c>
      <c r="E128" s="182"/>
      <c r="F128" s="182"/>
      <c r="G128" s="182"/>
      <c r="H128" s="182"/>
      <c r="I128" s="182"/>
    </row>
    <row r="129" spans="2:9" x14ac:dyDescent="0.25">
      <c r="B129" s="34" t="s">
        <v>24</v>
      </c>
      <c r="C129" s="115">
        <v>31004</v>
      </c>
      <c r="D129" s="178" t="s">
        <v>88</v>
      </c>
      <c r="E129" s="178" t="s">
        <v>89</v>
      </c>
      <c r="F129" s="190" t="s">
        <v>20</v>
      </c>
      <c r="G129" s="190" t="s">
        <v>25</v>
      </c>
      <c r="H129" s="190" t="s">
        <v>29</v>
      </c>
      <c r="I129" s="192" t="s">
        <v>185</v>
      </c>
    </row>
    <row r="130" spans="2:9" ht="25.5" x14ac:dyDescent="0.25">
      <c r="B130" s="34" t="s">
        <v>10</v>
      </c>
      <c r="C130" s="60" t="s">
        <v>344</v>
      </c>
      <c r="D130" s="188"/>
      <c r="E130" s="188"/>
      <c r="F130" s="190"/>
      <c r="G130" s="190"/>
      <c r="H130" s="190"/>
      <c r="I130" s="192"/>
    </row>
    <row r="131" spans="2:9" ht="38.25" x14ac:dyDescent="0.25">
      <c r="B131" s="34" t="s">
        <v>26</v>
      </c>
      <c r="C131" s="60" t="s">
        <v>264</v>
      </c>
      <c r="D131" s="188"/>
      <c r="E131" s="188"/>
      <c r="F131" s="190"/>
      <c r="G131" s="190"/>
      <c r="H131" s="190"/>
      <c r="I131" s="192"/>
    </row>
    <row r="132" spans="2:9" ht="25.5" x14ac:dyDescent="0.25">
      <c r="B132" s="34" t="s">
        <v>186</v>
      </c>
      <c r="C132" s="31" t="s">
        <v>262</v>
      </c>
      <c r="D132" s="188"/>
      <c r="E132" s="188"/>
      <c r="F132" s="190"/>
      <c r="G132" s="190"/>
      <c r="H132" s="190"/>
      <c r="I132" s="192"/>
    </row>
    <row r="133" spans="2:9" x14ac:dyDescent="0.25">
      <c r="B133" s="50" t="s">
        <v>187</v>
      </c>
      <c r="C133" s="35" t="s">
        <v>317</v>
      </c>
      <c r="D133" s="189"/>
      <c r="E133" s="189"/>
      <c r="F133" s="191"/>
      <c r="G133" s="191"/>
      <c r="H133" s="191"/>
      <c r="I133" s="193"/>
    </row>
    <row r="134" spans="2:9" x14ac:dyDescent="0.25">
      <c r="B134" s="185" t="s">
        <v>27</v>
      </c>
      <c r="C134" s="186"/>
      <c r="D134" s="36"/>
      <c r="E134" s="36"/>
      <c r="F134" s="158"/>
      <c r="G134" s="158"/>
      <c r="H134" s="158"/>
      <c r="I134" s="37"/>
    </row>
    <row r="135" spans="2:9" x14ac:dyDescent="0.25">
      <c r="B135" s="44" t="s">
        <v>188</v>
      </c>
      <c r="C135" s="45" t="s">
        <v>92</v>
      </c>
      <c r="D135" s="46"/>
      <c r="E135" s="46"/>
      <c r="F135" s="159"/>
      <c r="G135" s="159"/>
      <c r="H135" s="159"/>
      <c r="I135" s="47"/>
    </row>
    <row r="136" spans="2:9" x14ac:dyDescent="0.25">
      <c r="B136" s="42"/>
      <c r="C136" s="43"/>
      <c r="D136" s="40"/>
      <c r="E136" s="40"/>
      <c r="F136" s="148"/>
      <c r="G136" s="148"/>
      <c r="H136" s="148"/>
      <c r="I136" s="41"/>
    </row>
    <row r="137" spans="2:9" x14ac:dyDescent="0.25">
      <c r="B137" s="187" t="s">
        <v>28</v>
      </c>
      <c r="C137" s="187"/>
      <c r="D137" s="38"/>
      <c r="E137" s="38">
        <f>+'Հ3 Մաս 1 և 2'!F71</f>
        <v>428.4</v>
      </c>
      <c r="F137" s="149"/>
      <c r="G137" s="149"/>
      <c r="H137" s="149"/>
      <c r="I137" s="39"/>
    </row>
  </sheetData>
  <mergeCells count="63">
    <mergeCell ref="H67:H71"/>
    <mergeCell ref="I67:I71"/>
    <mergeCell ref="B50:C50"/>
    <mergeCell ref="B16:C16"/>
    <mergeCell ref="D10:I10"/>
    <mergeCell ref="D11:D15"/>
    <mergeCell ref="E11:E15"/>
    <mergeCell ref="F11:F15"/>
    <mergeCell ref="G11:G15"/>
    <mergeCell ref="H11:H15"/>
    <mergeCell ref="I11:I15"/>
    <mergeCell ref="H85:H89"/>
    <mergeCell ref="I85:I89"/>
    <mergeCell ref="B59:C59"/>
    <mergeCell ref="B63:C63"/>
    <mergeCell ref="D53:I53"/>
    <mergeCell ref="D54:D58"/>
    <mergeCell ref="E54:E58"/>
    <mergeCell ref="F54:F58"/>
    <mergeCell ref="G54:G58"/>
    <mergeCell ref="H54:H58"/>
    <mergeCell ref="I54:I58"/>
    <mergeCell ref="D66:I66"/>
    <mergeCell ref="D67:D71"/>
    <mergeCell ref="E67:E71"/>
    <mergeCell ref="F67:F71"/>
    <mergeCell ref="G67:G71"/>
    <mergeCell ref="B72:C72"/>
    <mergeCell ref="B90:C90"/>
    <mergeCell ref="B100:C100"/>
    <mergeCell ref="D103:I103"/>
    <mergeCell ref="D104:D108"/>
    <mergeCell ref="E104:E108"/>
    <mergeCell ref="F104:F108"/>
    <mergeCell ref="G104:G108"/>
    <mergeCell ref="H104:H108"/>
    <mergeCell ref="I104:I108"/>
    <mergeCell ref="B81:C81"/>
    <mergeCell ref="D84:I84"/>
    <mergeCell ref="D85:D89"/>
    <mergeCell ref="E85:E89"/>
    <mergeCell ref="F85:F89"/>
    <mergeCell ref="G85:G89"/>
    <mergeCell ref="B109:C109"/>
    <mergeCell ref="B112:C112"/>
    <mergeCell ref="D115:I115"/>
    <mergeCell ref="D116:D120"/>
    <mergeCell ref="E116:E120"/>
    <mergeCell ref="F116:F120"/>
    <mergeCell ref="G116:G120"/>
    <mergeCell ref="H116:H120"/>
    <mergeCell ref="I116:I120"/>
    <mergeCell ref="B134:C134"/>
    <mergeCell ref="B137:C137"/>
    <mergeCell ref="B121:C121"/>
    <mergeCell ref="B125:C125"/>
    <mergeCell ref="D128:I128"/>
    <mergeCell ref="D129:D133"/>
    <mergeCell ref="E129:E133"/>
    <mergeCell ref="F129:F133"/>
    <mergeCell ref="G129:G133"/>
    <mergeCell ref="H129:H133"/>
    <mergeCell ref="I129:I133"/>
  </mergeCells>
  <pageMargins left="0.2" right="0.2" top="0.25" bottom="0.2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L14"/>
  <sheetViews>
    <sheetView topLeftCell="CF1" zoomScaleNormal="100" workbookViewId="0">
      <selection activeCell="EL9" sqref="EL9"/>
    </sheetView>
  </sheetViews>
  <sheetFormatPr defaultRowHeight="15" x14ac:dyDescent="0.25"/>
  <cols>
    <col min="1" max="1" width="6" customWidth="1"/>
    <col min="2" max="2" width="12" customWidth="1"/>
    <col min="3" max="3" width="14" customWidth="1"/>
    <col min="4" max="4" width="29" customWidth="1"/>
    <col min="7" max="7" width="7.42578125" customWidth="1"/>
    <col min="8" max="8" width="11" customWidth="1"/>
    <col min="9" max="9" width="8.28515625" customWidth="1"/>
    <col min="10" max="10" width="8.42578125" customWidth="1"/>
    <col min="11" max="11" width="8.140625" customWidth="1"/>
    <col min="12" max="12" width="7" customWidth="1"/>
    <col min="13" max="14" width="8.42578125" customWidth="1"/>
    <col min="15" max="15" width="7" customWidth="1"/>
    <col min="16" max="16" width="7.85546875" customWidth="1"/>
    <col min="17" max="17" width="8.42578125" customWidth="1"/>
    <col min="18" max="18" width="8.140625" customWidth="1"/>
    <col min="19" max="19" width="8.85546875" customWidth="1"/>
    <col min="20" max="20" width="8.42578125" customWidth="1"/>
    <col min="21" max="21" width="7" customWidth="1"/>
    <col min="22" max="23" width="8.42578125" customWidth="1"/>
    <col min="24" max="24" width="6.28515625" customWidth="1"/>
    <col min="25" max="25" width="8.42578125" customWidth="1"/>
    <col min="26" max="26" width="7.28515625" customWidth="1"/>
    <col min="27" max="27" width="7" customWidth="1"/>
    <col min="28" max="28" width="8.42578125" customWidth="1"/>
    <col min="29" max="29" width="7.42578125" customWidth="1"/>
    <col min="30" max="30" width="7" customWidth="1"/>
    <col min="31" max="31" width="8.42578125" customWidth="1"/>
    <col min="32" max="32" width="6.5703125" customWidth="1"/>
    <col min="33" max="33" width="8.42578125" customWidth="1"/>
    <col min="34" max="34" width="8.28515625" customWidth="1"/>
    <col min="35" max="35" width="10.85546875" customWidth="1"/>
    <col min="36" max="36" width="8.28515625" customWidth="1"/>
    <col min="37" max="38" width="8.140625" customWidth="1"/>
    <col min="39" max="39" width="5.140625" customWidth="1"/>
    <col min="40" max="40" width="6.5703125" customWidth="1"/>
    <col min="41" max="41" width="6" customWidth="1"/>
    <col min="42" max="42" width="5.140625" customWidth="1"/>
    <col min="43" max="43" width="8" customWidth="1"/>
    <col min="44" max="44" width="6" customWidth="1"/>
    <col min="45" max="45" width="7" customWidth="1"/>
    <col min="46" max="46" width="6.5703125" customWidth="1"/>
    <col min="47" max="47" width="6" customWidth="1"/>
    <col min="48" max="48" width="8.28515625" customWidth="1"/>
    <col min="49" max="49" width="8.42578125" customWidth="1"/>
    <col min="50" max="50" width="6.5703125" customWidth="1"/>
    <col min="51" max="51" width="6" customWidth="1"/>
    <col min="52" max="52" width="6.42578125" customWidth="1"/>
    <col min="53" max="53" width="8.42578125" customWidth="1"/>
    <col min="54" max="54" width="6" customWidth="1"/>
    <col min="55" max="56" width="6.5703125" customWidth="1"/>
    <col min="57" max="57" width="6" customWidth="1"/>
    <col min="58" max="58" width="6.85546875" customWidth="1"/>
    <col min="59" max="59" width="6.5703125" customWidth="1"/>
    <col min="60" max="60" width="7.140625" customWidth="1"/>
    <col min="61" max="61" width="6.28515625" customWidth="1"/>
    <col min="62" max="62" width="9" customWidth="1"/>
    <col min="63" max="64" width="8.42578125" customWidth="1"/>
    <col min="65" max="65" width="8" customWidth="1"/>
    <col min="66" max="67" width="5.28515625" customWidth="1"/>
    <col min="68" max="68" width="6.42578125" customWidth="1"/>
    <col min="69" max="69" width="4.5703125" customWidth="1"/>
    <col min="70" max="70" width="5.28515625" customWidth="1"/>
    <col min="71" max="71" width="6.85546875" customWidth="1"/>
    <col min="72" max="72" width="8" customWidth="1"/>
    <col min="73" max="73" width="5.28515625" customWidth="1"/>
    <col min="74" max="74" width="6.42578125" customWidth="1"/>
    <col min="75" max="75" width="4.5703125" customWidth="1"/>
    <col min="76" max="76" width="5.28515625" customWidth="1"/>
    <col min="77" max="77" width="6.42578125" customWidth="1"/>
    <col min="78" max="78" width="5.85546875" customWidth="1"/>
    <col min="79" max="79" width="5.28515625" customWidth="1"/>
    <col min="80" max="80" width="6.85546875" customWidth="1"/>
    <col min="81" max="81" width="5.85546875" customWidth="1"/>
    <col min="82" max="82" width="6.85546875" customWidth="1"/>
    <col min="83" max="83" width="6.42578125" customWidth="1"/>
    <col min="84" max="84" width="5.7109375" customWidth="1"/>
    <col min="85" max="85" width="5.28515625" customWidth="1"/>
    <col min="86" max="86" width="6.42578125" customWidth="1"/>
    <col min="87" max="87" width="4.5703125" customWidth="1"/>
    <col min="88" max="88" width="5.85546875" customWidth="1"/>
    <col min="89" max="89" width="12" customWidth="1"/>
    <col min="90" max="90" width="7.85546875" customWidth="1"/>
    <col min="91" max="91" width="8.42578125" customWidth="1"/>
    <col min="92" max="92" width="8" customWidth="1"/>
    <col min="93" max="94" width="5.28515625" customWidth="1"/>
    <col min="95" max="95" width="6.42578125" customWidth="1"/>
    <col min="96" max="97" width="6.140625" customWidth="1"/>
    <col min="98" max="98" width="6.42578125" customWidth="1"/>
    <col min="99" max="99" width="8.28515625" customWidth="1"/>
    <col min="100" max="100" width="6.28515625" customWidth="1"/>
    <col min="101" max="101" width="6.5703125" customWidth="1"/>
    <col min="102" max="102" width="6.42578125" customWidth="1"/>
    <col min="103" max="103" width="5.28515625" customWidth="1"/>
    <col min="104" max="104" width="6.42578125" customWidth="1"/>
    <col min="105" max="105" width="6" customWidth="1"/>
    <col min="106" max="106" width="5.28515625" customWidth="1"/>
    <col min="107" max="107" width="8.28515625" customWidth="1"/>
    <col min="108" max="108" width="5.85546875" customWidth="1"/>
    <col min="109" max="109" width="7.28515625" customWidth="1"/>
    <col min="110" max="110" width="6.42578125" customWidth="1"/>
    <col min="111" max="111" width="4.5703125" customWidth="1"/>
    <col min="112" max="112" width="5.28515625" customWidth="1"/>
    <col min="113" max="113" width="6.42578125" customWidth="1"/>
    <col min="114" max="114" width="4.5703125" customWidth="1"/>
    <col min="115" max="115" width="6.28515625" customWidth="1"/>
    <col min="116" max="116" width="9" bestFit="1" customWidth="1"/>
    <col min="117" max="117" width="7.85546875" customWidth="1"/>
    <col min="118" max="118" width="8.42578125" customWidth="1"/>
    <col min="119" max="119" width="8" customWidth="1"/>
    <col min="120" max="121" width="5.28515625" customWidth="1"/>
    <col min="122" max="122" width="6.42578125" customWidth="1"/>
    <col min="123" max="123" width="5.7109375" customWidth="1"/>
    <col min="124" max="124" width="7.28515625" customWidth="1"/>
    <col min="125" max="125" width="6.42578125" customWidth="1"/>
    <col min="126" max="126" width="7" customWidth="1"/>
    <col min="127" max="127" width="6" customWidth="1"/>
    <col min="128" max="128" width="6.42578125" customWidth="1"/>
    <col min="129" max="129" width="6" customWidth="1"/>
    <col min="130" max="130" width="5.28515625" customWidth="1"/>
    <col min="131" max="131" width="6.42578125" customWidth="1"/>
    <col min="132" max="132" width="6.140625" customWidth="1"/>
    <col min="133" max="133" width="5.28515625" customWidth="1"/>
    <col min="134" max="134" width="8.28515625" customWidth="1"/>
    <col min="135" max="135" width="5.85546875" customWidth="1"/>
    <col min="136" max="136" width="6.5703125" customWidth="1"/>
    <col min="137" max="137" width="6.42578125" customWidth="1"/>
    <col min="138" max="138" width="4.5703125" customWidth="1"/>
    <col min="139" max="139" width="5.28515625" customWidth="1"/>
    <col min="140" max="140" width="6.42578125" customWidth="1"/>
    <col min="141" max="141" width="4.5703125" customWidth="1"/>
    <col min="142" max="142" width="5.28515625" customWidth="1"/>
  </cols>
  <sheetData>
    <row r="1" spans="1:142" x14ac:dyDescent="0.25">
      <c r="A1" s="5" t="s">
        <v>93</v>
      </c>
    </row>
    <row r="3" spans="1:142" ht="29.25" customHeight="1" x14ac:dyDescent="0.25">
      <c r="B3" s="194" t="s">
        <v>30</v>
      </c>
      <c r="C3" s="194"/>
      <c r="D3" s="194" t="s">
        <v>94</v>
      </c>
      <c r="E3" s="194" t="s">
        <v>189</v>
      </c>
      <c r="F3" s="194"/>
      <c r="G3" s="194"/>
      <c r="H3" s="194" t="s">
        <v>96</v>
      </c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 t="s">
        <v>95</v>
      </c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BJ3" s="194" t="s">
        <v>97</v>
      </c>
      <c r="BK3" s="194"/>
      <c r="BL3" s="194"/>
      <c r="BM3" s="194"/>
      <c r="BN3" s="194"/>
      <c r="BO3" s="194"/>
      <c r="BP3" s="194"/>
      <c r="BQ3" s="194"/>
      <c r="BR3" s="194"/>
      <c r="BS3" s="194"/>
      <c r="BT3" s="194"/>
      <c r="BU3" s="194"/>
      <c r="BV3" s="194"/>
      <c r="BW3" s="194"/>
      <c r="BX3" s="194"/>
      <c r="BY3" s="194"/>
      <c r="BZ3" s="194"/>
      <c r="CA3" s="194"/>
      <c r="CB3" s="194"/>
      <c r="CC3" s="194"/>
      <c r="CD3" s="194"/>
      <c r="CE3" s="194"/>
      <c r="CF3" s="194"/>
      <c r="CG3" s="194"/>
      <c r="CH3" s="194"/>
      <c r="CI3" s="194"/>
      <c r="CJ3" s="194"/>
      <c r="CK3" s="194" t="s">
        <v>46</v>
      </c>
      <c r="CL3" s="194"/>
      <c r="CM3" s="194"/>
      <c r="CN3" s="194"/>
      <c r="CO3" s="194"/>
      <c r="CP3" s="194"/>
      <c r="CQ3" s="194"/>
      <c r="CR3" s="194"/>
      <c r="CS3" s="194"/>
      <c r="CT3" s="194"/>
      <c r="CU3" s="194"/>
      <c r="CV3" s="194"/>
      <c r="CW3" s="194"/>
      <c r="CX3" s="194"/>
      <c r="CY3" s="194"/>
      <c r="CZ3" s="194"/>
      <c r="DA3" s="194"/>
      <c r="DB3" s="194"/>
      <c r="DC3" s="194"/>
      <c r="DD3" s="194"/>
      <c r="DE3" s="194"/>
      <c r="DF3" s="194"/>
      <c r="DG3" s="194"/>
      <c r="DH3" s="194"/>
      <c r="DI3" s="194"/>
      <c r="DJ3" s="194"/>
      <c r="DK3" s="194"/>
      <c r="DL3" s="194" t="s">
        <v>98</v>
      </c>
      <c r="DM3" s="194"/>
      <c r="DN3" s="194"/>
      <c r="DO3" s="194"/>
      <c r="DP3" s="194"/>
      <c r="DQ3" s="194"/>
      <c r="DR3" s="194"/>
      <c r="DS3" s="194"/>
      <c r="DT3" s="194"/>
      <c r="DU3" s="194"/>
      <c r="DV3" s="194"/>
      <c r="DW3" s="194"/>
      <c r="DX3" s="194"/>
      <c r="DY3" s="194"/>
      <c r="DZ3" s="194"/>
      <c r="EA3" s="194"/>
      <c r="EB3" s="194"/>
      <c r="EC3" s="194"/>
      <c r="ED3" s="194"/>
      <c r="EE3" s="194"/>
      <c r="EF3" s="194"/>
      <c r="EG3" s="194"/>
      <c r="EH3" s="194"/>
      <c r="EI3" s="194"/>
      <c r="EJ3" s="194"/>
      <c r="EK3" s="194"/>
      <c r="EL3" s="194"/>
    </row>
    <row r="4" spans="1:142" ht="126" customHeight="1" x14ac:dyDescent="0.25">
      <c r="B4" s="15" t="s">
        <v>6</v>
      </c>
      <c r="C4" s="15" t="s">
        <v>54</v>
      </c>
      <c r="D4" s="194"/>
      <c r="E4" s="72" t="s">
        <v>31</v>
      </c>
      <c r="F4" s="72" t="s">
        <v>32</v>
      </c>
      <c r="G4" s="72" t="s">
        <v>33</v>
      </c>
      <c r="H4" s="19" t="s">
        <v>34</v>
      </c>
      <c r="I4" s="71" t="s">
        <v>223</v>
      </c>
      <c r="J4" s="71" t="s">
        <v>224</v>
      </c>
      <c r="K4" s="71" t="s">
        <v>225</v>
      </c>
      <c r="L4" s="71" t="s">
        <v>226</v>
      </c>
      <c r="M4" s="71" t="s">
        <v>227</v>
      </c>
      <c r="N4" s="71" t="s">
        <v>228</v>
      </c>
      <c r="O4" s="71" t="s">
        <v>229</v>
      </c>
      <c r="P4" s="71" t="s">
        <v>230</v>
      </c>
      <c r="Q4" s="71" t="s">
        <v>231</v>
      </c>
      <c r="R4" s="71" t="s">
        <v>232</v>
      </c>
      <c r="S4" s="71" t="s">
        <v>233</v>
      </c>
      <c r="T4" s="71" t="s">
        <v>234</v>
      </c>
      <c r="U4" s="71" t="s">
        <v>235</v>
      </c>
      <c r="V4" s="71" t="s">
        <v>236</v>
      </c>
      <c r="W4" s="71" t="s">
        <v>237</v>
      </c>
      <c r="X4" s="71" t="s">
        <v>238</v>
      </c>
      <c r="Y4" s="71" t="s">
        <v>239</v>
      </c>
      <c r="Z4" s="71" t="s">
        <v>240</v>
      </c>
      <c r="AA4" s="71" t="s">
        <v>241</v>
      </c>
      <c r="AB4" s="71" t="s">
        <v>242</v>
      </c>
      <c r="AC4" s="71" t="s">
        <v>243</v>
      </c>
      <c r="AD4" s="71" t="s">
        <v>244</v>
      </c>
      <c r="AE4" s="71" t="s">
        <v>245</v>
      </c>
      <c r="AF4" s="71" t="s">
        <v>246</v>
      </c>
      <c r="AG4" s="71" t="s">
        <v>247</v>
      </c>
      <c r="AH4" s="71" t="s">
        <v>248</v>
      </c>
      <c r="AI4" s="19" t="s">
        <v>34</v>
      </c>
      <c r="AJ4" s="71" t="s">
        <v>223</v>
      </c>
      <c r="AK4" s="71" t="s">
        <v>224</v>
      </c>
      <c r="AL4" s="71" t="s">
        <v>225</v>
      </c>
      <c r="AM4" s="71" t="s">
        <v>226</v>
      </c>
      <c r="AN4" s="71" t="s">
        <v>227</v>
      </c>
      <c r="AO4" s="71" t="s">
        <v>228</v>
      </c>
      <c r="AP4" s="71" t="s">
        <v>229</v>
      </c>
      <c r="AQ4" s="71" t="s">
        <v>230</v>
      </c>
      <c r="AR4" s="71" t="s">
        <v>231</v>
      </c>
      <c r="AS4" s="71" t="s">
        <v>232</v>
      </c>
      <c r="AT4" s="71" t="s">
        <v>233</v>
      </c>
      <c r="AU4" s="71" t="s">
        <v>234</v>
      </c>
      <c r="AV4" s="71" t="s">
        <v>235</v>
      </c>
      <c r="AW4" s="71" t="s">
        <v>236</v>
      </c>
      <c r="AX4" s="71" t="s">
        <v>237</v>
      </c>
      <c r="AY4" s="71" t="s">
        <v>238</v>
      </c>
      <c r="AZ4" s="71" t="s">
        <v>239</v>
      </c>
      <c r="BA4" s="71" t="s">
        <v>249</v>
      </c>
      <c r="BB4" s="71" t="s">
        <v>241</v>
      </c>
      <c r="BC4" s="71" t="s">
        <v>242</v>
      </c>
      <c r="BD4" s="71" t="s">
        <v>243</v>
      </c>
      <c r="BE4" s="71" t="s">
        <v>244</v>
      </c>
      <c r="BF4" s="71" t="s">
        <v>245</v>
      </c>
      <c r="BG4" s="71" t="s">
        <v>246</v>
      </c>
      <c r="BH4" s="71" t="s">
        <v>247</v>
      </c>
      <c r="BI4" s="71" t="s">
        <v>248</v>
      </c>
      <c r="BJ4" s="19" t="s">
        <v>34</v>
      </c>
      <c r="BK4" s="71" t="s">
        <v>223</v>
      </c>
      <c r="BL4" s="71" t="s">
        <v>224</v>
      </c>
      <c r="BM4" s="71" t="s">
        <v>225</v>
      </c>
      <c r="BN4" s="71" t="s">
        <v>226</v>
      </c>
      <c r="BO4" s="71" t="s">
        <v>227</v>
      </c>
      <c r="BP4" s="71" t="s">
        <v>228</v>
      </c>
      <c r="BQ4" s="71" t="s">
        <v>229</v>
      </c>
      <c r="BR4" s="71" t="s">
        <v>230</v>
      </c>
      <c r="BS4" s="71" t="s">
        <v>231</v>
      </c>
      <c r="BT4" s="71" t="s">
        <v>232</v>
      </c>
      <c r="BU4" s="71" t="s">
        <v>233</v>
      </c>
      <c r="BV4" s="71" t="s">
        <v>234</v>
      </c>
      <c r="BW4" s="71" t="s">
        <v>235</v>
      </c>
      <c r="BX4" s="71" t="s">
        <v>236</v>
      </c>
      <c r="BY4" s="71" t="s">
        <v>237</v>
      </c>
      <c r="BZ4" s="71" t="s">
        <v>238</v>
      </c>
      <c r="CA4" s="71" t="s">
        <v>239</v>
      </c>
      <c r="CB4" s="71" t="s">
        <v>249</v>
      </c>
      <c r="CC4" s="71" t="s">
        <v>241</v>
      </c>
      <c r="CD4" s="71" t="s">
        <v>242</v>
      </c>
      <c r="CE4" s="71" t="s">
        <v>243</v>
      </c>
      <c r="CF4" s="71" t="s">
        <v>244</v>
      </c>
      <c r="CG4" s="71" t="s">
        <v>245</v>
      </c>
      <c r="CH4" s="71" t="s">
        <v>246</v>
      </c>
      <c r="CI4" s="71" t="s">
        <v>247</v>
      </c>
      <c r="CJ4" s="71" t="s">
        <v>248</v>
      </c>
      <c r="CK4" s="19" t="s">
        <v>34</v>
      </c>
      <c r="CL4" s="71" t="s">
        <v>223</v>
      </c>
      <c r="CM4" s="71" t="s">
        <v>224</v>
      </c>
      <c r="CN4" s="71" t="s">
        <v>225</v>
      </c>
      <c r="CO4" s="71" t="s">
        <v>226</v>
      </c>
      <c r="CP4" s="71" t="s">
        <v>227</v>
      </c>
      <c r="CQ4" s="71" t="s">
        <v>228</v>
      </c>
      <c r="CR4" s="71" t="s">
        <v>229</v>
      </c>
      <c r="CS4" s="71" t="s">
        <v>230</v>
      </c>
      <c r="CT4" s="71" t="s">
        <v>231</v>
      </c>
      <c r="CU4" s="71" t="s">
        <v>232</v>
      </c>
      <c r="CV4" s="71" t="s">
        <v>233</v>
      </c>
      <c r="CW4" s="71" t="s">
        <v>234</v>
      </c>
      <c r="CX4" s="71" t="s">
        <v>235</v>
      </c>
      <c r="CY4" s="71" t="s">
        <v>236</v>
      </c>
      <c r="CZ4" s="71" t="s">
        <v>237</v>
      </c>
      <c r="DA4" s="71" t="s">
        <v>238</v>
      </c>
      <c r="DB4" s="71" t="s">
        <v>239</v>
      </c>
      <c r="DC4" s="71" t="s">
        <v>249</v>
      </c>
      <c r="DD4" s="71" t="s">
        <v>241</v>
      </c>
      <c r="DE4" s="71" t="s">
        <v>242</v>
      </c>
      <c r="DF4" s="71" t="s">
        <v>243</v>
      </c>
      <c r="DG4" s="71" t="s">
        <v>244</v>
      </c>
      <c r="DH4" s="71" t="s">
        <v>245</v>
      </c>
      <c r="DI4" s="71" t="s">
        <v>246</v>
      </c>
      <c r="DJ4" s="71" t="s">
        <v>247</v>
      </c>
      <c r="DK4" s="71" t="s">
        <v>248</v>
      </c>
      <c r="DL4" s="19" t="s">
        <v>34</v>
      </c>
      <c r="DM4" s="71" t="s">
        <v>223</v>
      </c>
      <c r="DN4" s="71" t="s">
        <v>224</v>
      </c>
      <c r="DO4" s="71" t="s">
        <v>225</v>
      </c>
      <c r="DP4" s="71" t="s">
        <v>226</v>
      </c>
      <c r="DQ4" s="71" t="s">
        <v>227</v>
      </c>
      <c r="DR4" s="71" t="s">
        <v>228</v>
      </c>
      <c r="DS4" s="71" t="s">
        <v>229</v>
      </c>
      <c r="DT4" s="71" t="s">
        <v>230</v>
      </c>
      <c r="DU4" s="71" t="s">
        <v>231</v>
      </c>
      <c r="DV4" s="71" t="s">
        <v>232</v>
      </c>
      <c r="DW4" s="71" t="s">
        <v>233</v>
      </c>
      <c r="DX4" s="71" t="s">
        <v>234</v>
      </c>
      <c r="DY4" s="71" t="s">
        <v>235</v>
      </c>
      <c r="DZ4" s="71" t="s">
        <v>236</v>
      </c>
      <c r="EA4" s="71" t="s">
        <v>237</v>
      </c>
      <c r="EB4" s="71" t="s">
        <v>238</v>
      </c>
      <c r="EC4" s="71" t="s">
        <v>239</v>
      </c>
      <c r="ED4" s="71" t="s">
        <v>249</v>
      </c>
      <c r="EE4" s="71" t="s">
        <v>241</v>
      </c>
      <c r="EF4" s="71" t="s">
        <v>242</v>
      </c>
      <c r="EG4" s="71" t="s">
        <v>243</v>
      </c>
      <c r="EH4" s="71" t="s">
        <v>244</v>
      </c>
      <c r="EI4" s="71" t="s">
        <v>245</v>
      </c>
      <c r="EJ4" s="71" t="s">
        <v>246</v>
      </c>
      <c r="EK4" s="71" t="s">
        <v>247</v>
      </c>
      <c r="EL4" s="71" t="s">
        <v>248</v>
      </c>
    </row>
    <row r="5" spans="1:142" s="129" customFormat="1" ht="38.25" x14ac:dyDescent="0.25">
      <c r="B5" s="198">
        <v>1060</v>
      </c>
      <c r="C5" s="132" t="s">
        <v>218</v>
      </c>
      <c r="D5" s="132" t="s">
        <v>219</v>
      </c>
      <c r="E5" s="133" t="s">
        <v>221</v>
      </c>
      <c r="F5" s="133" t="s">
        <v>221</v>
      </c>
      <c r="G5" s="133" t="s">
        <v>222</v>
      </c>
      <c r="H5" s="134">
        <f>SUM(I5:AH5)</f>
        <v>515508.64999999997</v>
      </c>
      <c r="I5" s="135">
        <v>342015.51</v>
      </c>
      <c r="J5" s="135">
        <v>82391.199999999997</v>
      </c>
      <c r="K5" s="135">
        <v>22431.200000000001</v>
      </c>
      <c r="L5" s="135">
        <v>5922.4699999999993</v>
      </c>
      <c r="M5" s="135">
        <v>248.35</v>
      </c>
      <c r="N5" s="135">
        <v>5624.41</v>
      </c>
      <c r="O5" s="135">
        <v>348</v>
      </c>
      <c r="P5" s="135">
        <v>6476.35</v>
      </c>
      <c r="Q5" s="135">
        <v>2903.4</v>
      </c>
      <c r="R5" s="135">
        <v>10879.99</v>
      </c>
      <c r="S5" s="135">
        <v>764.57</v>
      </c>
      <c r="T5" s="135">
        <v>2641.38</v>
      </c>
      <c r="U5" s="135">
        <v>2108.79</v>
      </c>
      <c r="V5" s="130"/>
      <c r="W5" s="135">
        <v>2309.59</v>
      </c>
      <c r="X5" s="135">
        <v>1418.34</v>
      </c>
      <c r="Y5" s="135">
        <v>1200</v>
      </c>
      <c r="Z5" s="135">
        <v>4397.17</v>
      </c>
      <c r="AA5" s="135">
        <v>2408.36</v>
      </c>
      <c r="AB5" s="135">
        <v>8111.91</v>
      </c>
      <c r="AC5" s="135">
        <v>2657.64</v>
      </c>
      <c r="AD5" s="135">
        <v>789.57</v>
      </c>
      <c r="AE5" s="135">
        <v>7117.13</v>
      </c>
      <c r="AF5" s="135">
        <v>343.32</v>
      </c>
      <c r="AG5" s="131"/>
      <c r="AH5" s="131"/>
      <c r="AI5" s="137">
        <f>SUM(AJ5:BI5)</f>
        <v>583014.40000000002</v>
      </c>
      <c r="AJ5" s="136">
        <v>423288.1</v>
      </c>
      <c r="AK5" s="136">
        <v>42359.4</v>
      </c>
      <c r="AL5" s="136">
        <v>21644.9</v>
      </c>
      <c r="AM5" s="136">
        <v>8699.2000000000007</v>
      </c>
      <c r="AN5" s="136">
        <v>246.1</v>
      </c>
      <c r="AO5" s="136">
        <v>7927</v>
      </c>
      <c r="AP5" s="136">
        <v>450</v>
      </c>
      <c r="AQ5" s="136">
        <v>8716</v>
      </c>
      <c r="AR5" s="136">
        <v>5000</v>
      </c>
      <c r="AS5" s="136">
        <v>20000</v>
      </c>
      <c r="AT5" s="136">
        <v>1500</v>
      </c>
      <c r="AU5" s="136">
        <v>5645</v>
      </c>
      <c r="AV5" s="135">
        <v>3012</v>
      </c>
      <c r="AW5" s="135"/>
      <c r="AX5" s="138">
        <v>4500</v>
      </c>
      <c r="AY5" s="138">
        <v>1319</v>
      </c>
      <c r="AZ5" s="138">
        <v>3000</v>
      </c>
      <c r="BA5" s="138">
        <v>4568.3999999999996</v>
      </c>
      <c r="BB5" s="138">
        <v>2748.3</v>
      </c>
      <c r="BC5" s="138">
        <v>9092</v>
      </c>
      <c r="BD5" s="138">
        <v>2761.2</v>
      </c>
      <c r="BE5" s="138">
        <v>814</v>
      </c>
      <c r="BF5" s="138">
        <v>5266.9</v>
      </c>
      <c r="BG5" s="138">
        <v>456.9</v>
      </c>
      <c r="BH5" s="131"/>
      <c r="BI5" s="131"/>
      <c r="BJ5" s="137">
        <f>SUM(BK5:CJ5)</f>
        <v>575350.94000000006</v>
      </c>
      <c r="BK5" s="135">
        <v>412033.72</v>
      </c>
      <c r="BL5" s="136">
        <v>37532.480000000003</v>
      </c>
      <c r="BM5" s="136">
        <v>26077.05</v>
      </c>
      <c r="BN5" s="138">
        <v>9101.2000000000007</v>
      </c>
      <c r="BO5" s="136">
        <v>340</v>
      </c>
      <c r="BP5" s="136">
        <v>12272</v>
      </c>
      <c r="BQ5" s="136">
        <v>450</v>
      </c>
      <c r="BR5" s="136">
        <v>8418</v>
      </c>
      <c r="BS5" s="138">
        <v>5000</v>
      </c>
      <c r="BT5" s="135">
        <v>20000</v>
      </c>
      <c r="BU5" s="136">
        <v>2000</v>
      </c>
      <c r="BV5" s="136">
        <v>5645</v>
      </c>
      <c r="BW5" s="136">
        <v>3172</v>
      </c>
      <c r="BX5" s="131"/>
      <c r="BY5" s="138">
        <v>4500</v>
      </c>
      <c r="BZ5" s="138">
        <v>1319</v>
      </c>
      <c r="CA5" s="138">
        <v>1018.3</v>
      </c>
      <c r="CB5" s="138">
        <v>4568.3999999999996</v>
      </c>
      <c r="CC5" s="138">
        <v>3253.4</v>
      </c>
      <c r="CD5" s="138">
        <v>9092</v>
      </c>
      <c r="CE5" s="138">
        <v>2665</v>
      </c>
      <c r="CF5" s="138">
        <v>941.5</v>
      </c>
      <c r="CG5" s="138">
        <v>5511.89</v>
      </c>
      <c r="CH5" s="138">
        <v>440</v>
      </c>
      <c r="CI5" s="138"/>
      <c r="CJ5" s="131"/>
      <c r="CK5" s="137">
        <f>SUM(CL5:DK5)</f>
        <v>582921.29000000015</v>
      </c>
      <c r="CL5" s="138">
        <v>418584.8</v>
      </c>
      <c r="CM5" s="138">
        <v>38467.1</v>
      </c>
      <c r="CN5" s="138">
        <v>26161.7</v>
      </c>
      <c r="CO5" s="138">
        <v>9101.2000000000007</v>
      </c>
      <c r="CP5" s="138">
        <v>340</v>
      </c>
      <c r="CQ5" s="138">
        <v>12272</v>
      </c>
      <c r="CR5" s="138">
        <v>450</v>
      </c>
      <c r="CS5" s="138">
        <v>8418</v>
      </c>
      <c r="CT5" s="138">
        <v>5000</v>
      </c>
      <c r="CU5" s="135">
        <v>20000</v>
      </c>
      <c r="CV5" s="138">
        <v>2000</v>
      </c>
      <c r="CW5" s="138">
        <v>5645</v>
      </c>
      <c r="CX5" s="138">
        <v>3172</v>
      </c>
      <c r="CY5" s="139"/>
      <c r="CZ5" s="138">
        <v>4500</v>
      </c>
      <c r="DA5" s="138">
        <v>1319</v>
      </c>
      <c r="DB5" s="138">
        <v>1018.3</v>
      </c>
      <c r="DC5" s="138">
        <v>4568.3999999999996</v>
      </c>
      <c r="DD5" s="138">
        <v>3253.4</v>
      </c>
      <c r="DE5" s="138">
        <v>9092</v>
      </c>
      <c r="DF5" s="138">
        <v>2665</v>
      </c>
      <c r="DG5" s="138">
        <v>941.5</v>
      </c>
      <c r="DH5" s="138">
        <v>5511.89</v>
      </c>
      <c r="DI5" s="138">
        <v>440</v>
      </c>
      <c r="DJ5" s="139"/>
      <c r="DK5" s="131"/>
      <c r="DL5" s="137">
        <f>SUM(DM5:EL5)</f>
        <v>588436.79000000015</v>
      </c>
      <c r="DM5" s="138">
        <v>423363</v>
      </c>
      <c r="DN5" s="138">
        <v>38567.300000000003</v>
      </c>
      <c r="DO5" s="138">
        <v>26798.799999999999</v>
      </c>
      <c r="DP5" s="138">
        <v>9101.2000000000007</v>
      </c>
      <c r="DQ5" s="138">
        <v>340</v>
      </c>
      <c r="DR5" s="138">
        <v>12272</v>
      </c>
      <c r="DS5" s="138">
        <v>450</v>
      </c>
      <c r="DT5" s="138">
        <v>8418</v>
      </c>
      <c r="DU5" s="138">
        <v>5000</v>
      </c>
      <c r="DV5" s="138">
        <v>20000</v>
      </c>
      <c r="DW5" s="138">
        <v>2000</v>
      </c>
      <c r="DX5" s="138">
        <v>5645</v>
      </c>
      <c r="DY5" s="138">
        <v>3172</v>
      </c>
      <c r="DZ5" s="139"/>
      <c r="EA5" s="138">
        <v>4500</v>
      </c>
      <c r="EB5" s="138">
        <v>1319</v>
      </c>
      <c r="EC5" s="138">
        <v>1018.3</v>
      </c>
      <c r="ED5" s="138">
        <v>4568.3999999999996</v>
      </c>
      <c r="EE5" s="138">
        <v>3253.4</v>
      </c>
      <c r="EF5" s="138">
        <v>9092</v>
      </c>
      <c r="EG5" s="138">
        <v>2665</v>
      </c>
      <c r="EH5" s="138">
        <v>941.5</v>
      </c>
      <c r="EI5" s="138">
        <v>5511.89</v>
      </c>
      <c r="EJ5" s="138">
        <v>440</v>
      </c>
      <c r="EK5" s="139"/>
      <c r="EL5" s="131"/>
    </row>
    <row r="6" spans="1:142" ht="51" x14ac:dyDescent="0.25">
      <c r="B6" s="199"/>
      <c r="C6" s="118">
        <v>11002</v>
      </c>
      <c r="D6" s="118" t="s">
        <v>252</v>
      </c>
      <c r="E6" s="119" t="s">
        <v>221</v>
      </c>
      <c r="F6" s="119" t="s">
        <v>221</v>
      </c>
      <c r="G6" s="119" t="s">
        <v>222</v>
      </c>
      <c r="H6" s="120">
        <f t="shared" ref="H6:H11" si="0">SUM(I6:AH6)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0"/>
      <c r="AH6" s="130"/>
      <c r="AI6" s="137">
        <f t="shared" ref="AI6:AI11" si="1">SUM(AJ6:BI6)</f>
        <v>610</v>
      </c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>
        <v>610</v>
      </c>
      <c r="AX6" s="136"/>
      <c r="AY6" s="136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7">
        <f t="shared" ref="BJ6:BJ11" si="2">SUM(BK6:CJ6)</f>
        <v>610</v>
      </c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6">
        <v>610</v>
      </c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7">
        <f t="shared" ref="CK6:CK11" si="3">SUM(CL6:DK6)</f>
        <v>610</v>
      </c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6">
        <v>610</v>
      </c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7">
        <f t="shared" ref="DL6:DL11" si="4">SUM(DM6:EL6)</f>
        <v>610</v>
      </c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6">
        <v>610</v>
      </c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61"/>
    </row>
    <row r="7" spans="1:142" ht="38.25" x14ac:dyDescent="0.25">
      <c r="B7" s="199"/>
      <c r="C7" s="118">
        <v>11005</v>
      </c>
      <c r="D7" s="118" t="s">
        <v>250</v>
      </c>
      <c r="E7" s="119" t="s">
        <v>221</v>
      </c>
      <c r="F7" s="119" t="s">
        <v>221</v>
      </c>
      <c r="G7" s="119" t="s">
        <v>222</v>
      </c>
      <c r="H7" s="120">
        <f t="shared" si="0"/>
        <v>5768.92</v>
      </c>
      <c r="I7" s="136">
        <v>3780</v>
      </c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6">
        <v>249.6</v>
      </c>
      <c r="V7" s="131"/>
      <c r="W7" s="136">
        <v>671</v>
      </c>
      <c r="X7" s="136">
        <v>884</v>
      </c>
      <c r="Y7" s="131"/>
      <c r="Z7" s="131"/>
      <c r="AA7" s="131"/>
      <c r="AB7" s="136">
        <v>184.32</v>
      </c>
      <c r="AC7" s="131"/>
      <c r="AD7" s="131"/>
      <c r="AE7" s="131"/>
      <c r="AF7" s="131"/>
      <c r="AG7" s="130"/>
      <c r="AH7" s="130"/>
      <c r="AI7" s="137">
        <f t="shared" si="1"/>
        <v>957.1</v>
      </c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6">
        <v>400</v>
      </c>
      <c r="AU7" s="136"/>
      <c r="AV7" s="136">
        <v>108</v>
      </c>
      <c r="AW7" s="136"/>
      <c r="AX7" s="136">
        <v>449.1</v>
      </c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7">
        <f t="shared" si="2"/>
        <v>0</v>
      </c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7">
        <f t="shared" si="3"/>
        <v>0</v>
      </c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7">
        <f t="shared" si="4"/>
        <v>0</v>
      </c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61"/>
    </row>
    <row r="8" spans="1:142" ht="38.25" x14ac:dyDescent="0.25">
      <c r="B8" s="199"/>
      <c r="C8" s="118">
        <v>11006</v>
      </c>
      <c r="D8" s="118" t="s">
        <v>255</v>
      </c>
      <c r="E8" s="119" t="s">
        <v>221</v>
      </c>
      <c r="F8" s="119" t="s">
        <v>221</v>
      </c>
      <c r="G8" s="119" t="s">
        <v>222</v>
      </c>
      <c r="H8" s="120">
        <f t="shared" si="0"/>
        <v>0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0"/>
      <c r="AH8" s="130"/>
      <c r="AI8" s="137">
        <f t="shared" si="1"/>
        <v>20929.7</v>
      </c>
      <c r="AJ8" s="136">
        <v>11647.7</v>
      </c>
      <c r="AK8" s="136"/>
      <c r="AL8" s="136"/>
      <c r="AM8" s="136"/>
      <c r="AN8" s="136"/>
      <c r="AO8" s="136"/>
      <c r="AP8" s="136"/>
      <c r="AQ8" s="136"/>
      <c r="AR8" s="138">
        <v>2427.6</v>
      </c>
      <c r="AS8" s="136"/>
      <c r="AT8" s="136"/>
      <c r="AU8" s="136"/>
      <c r="AV8" s="138">
        <v>1428</v>
      </c>
      <c r="AW8" s="138"/>
      <c r="AX8" s="138"/>
      <c r="AY8" s="138">
        <v>5426.4</v>
      </c>
      <c r="AZ8" s="131"/>
      <c r="BA8" s="131"/>
      <c r="BB8" s="131"/>
      <c r="BC8" s="131"/>
      <c r="BD8" s="131"/>
      <c r="BE8" s="131"/>
      <c r="BF8" s="131"/>
      <c r="BG8" s="131"/>
      <c r="BH8" s="131"/>
      <c r="BI8" s="139"/>
      <c r="BJ8" s="137">
        <f t="shared" si="2"/>
        <v>0</v>
      </c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7">
        <f t="shared" si="3"/>
        <v>0</v>
      </c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7">
        <f t="shared" si="4"/>
        <v>0</v>
      </c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61"/>
    </row>
    <row r="9" spans="1:142" ht="51" x14ac:dyDescent="0.25">
      <c r="B9" s="199"/>
      <c r="C9" s="118">
        <v>31001</v>
      </c>
      <c r="D9" s="118" t="s">
        <v>220</v>
      </c>
      <c r="E9" s="119" t="s">
        <v>221</v>
      </c>
      <c r="F9" s="119" t="s">
        <v>221</v>
      </c>
      <c r="G9" s="119" t="s">
        <v>222</v>
      </c>
      <c r="H9" s="120">
        <f t="shared" si="0"/>
        <v>3820.52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0"/>
      <c r="AH9" s="135">
        <v>3820.52</v>
      </c>
      <c r="AI9" s="137">
        <f t="shared" si="1"/>
        <v>3458.2</v>
      </c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8">
        <v>3458.2</v>
      </c>
      <c r="BJ9" s="137">
        <f t="shared" si="2"/>
        <v>3981.2</v>
      </c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8">
        <v>3981.2</v>
      </c>
      <c r="CK9" s="137">
        <f t="shared" si="3"/>
        <v>3981.2</v>
      </c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8">
        <v>3981.2</v>
      </c>
      <c r="DL9" s="137">
        <f t="shared" si="4"/>
        <v>3981</v>
      </c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61">
        <v>3981</v>
      </c>
    </row>
    <row r="10" spans="1:142" ht="38.25" x14ac:dyDescent="0.25">
      <c r="B10" s="199"/>
      <c r="C10" s="118">
        <v>31003</v>
      </c>
      <c r="D10" s="60" t="s">
        <v>251</v>
      </c>
      <c r="E10" s="119" t="s">
        <v>221</v>
      </c>
      <c r="F10" s="119" t="s">
        <v>221</v>
      </c>
      <c r="G10" s="119" t="s">
        <v>222</v>
      </c>
      <c r="H10" s="120">
        <f t="shared" si="0"/>
        <v>0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7">
        <f t="shared" si="1"/>
        <v>24151.8</v>
      </c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8">
        <v>24151.8</v>
      </c>
      <c r="BI10" s="131"/>
      <c r="BJ10" s="137">
        <f t="shared" si="2"/>
        <v>0</v>
      </c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7">
        <f t="shared" si="3"/>
        <v>0</v>
      </c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7">
        <f t="shared" si="4"/>
        <v>0</v>
      </c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61"/>
    </row>
    <row r="11" spans="1:142" ht="51" x14ac:dyDescent="0.25">
      <c r="B11" s="200"/>
      <c r="C11" s="118">
        <v>31004</v>
      </c>
      <c r="D11" s="60" t="s">
        <v>344</v>
      </c>
      <c r="E11" s="119" t="s">
        <v>221</v>
      </c>
      <c r="F11" s="119" t="s">
        <v>221</v>
      </c>
      <c r="G11" s="119" t="s">
        <v>222</v>
      </c>
      <c r="H11" s="120">
        <f t="shared" si="0"/>
        <v>0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7">
        <f t="shared" si="1"/>
        <v>428.4</v>
      </c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9"/>
      <c r="BI11" s="136">
        <v>428.4</v>
      </c>
      <c r="BJ11" s="137">
        <f t="shared" si="2"/>
        <v>0</v>
      </c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7">
        <f t="shared" si="3"/>
        <v>0</v>
      </c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7">
        <f t="shared" si="4"/>
        <v>0</v>
      </c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61"/>
    </row>
    <row r="12" spans="1:142" x14ac:dyDescent="0.25">
      <c r="B12" s="195" t="s">
        <v>104</v>
      </c>
      <c r="C12" s="196"/>
      <c r="D12" s="197"/>
      <c r="E12" s="18" t="s">
        <v>87</v>
      </c>
      <c r="F12" s="18" t="s">
        <v>87</v>
      </c>
      <c r="G12" s="18" t="s">
        <v>87</v>
      </c>
      <c r="H12" s="49">
        <f t="shared" ref="H12:AF12" si="5">SUM(H5:H11)</f>
        <v>525098.09</v>
      </c>
      <c r="I12" s="113">
        <f t="shared" ref="I12:L12" si="6">SUM(I5:I11)</f>
        <v>345795.51</v>
      </c>
      <c r="J12" s="113">
        <f t="shared" si="6"/>
        <v>82391.199999999997</v>
      </c>
      <c r="K12" s="113">
        <f t="shared" si="6"/>
        <v>22431.200000000001</v>
      </c>
      <c r="L12" s="113">
        <f t="shared" si="6"/>
        <v>5922.4699999999993</v>
      </c>
      <c r="M12" s="113">
        <f t="shared" si="5"/>
        <v>248.35</v>
      </c>
      <c r="N12" s="113">
        <f t="shared" si="5"/>
        <v>5624.41</v>
      </c>
      <c r="O12" s="113">
        <f t="shared" si="5"/>
        <v>348</v>
      </c>
      <c r="P12" s="113">
        <f t="shared" si="5"/>
        <v>6476.35</v>
      </c>
      <c r="Q12" s="113">
        <f t="shared" si="5"/>
        <v>2903.4</v>
      </c>
      <c r="R12" s="113">
        <f t="shared" si="5"/>
        <v>10879.99</v>
      </c>
      <c r="S12" s="113">
        <f t="shared" ref="S12:AC12" si="7">SUM(S5:S11)</f>
        <v>764.57</v>
      </c>
      <c r="T12" s="113">
        <f t="shared" si="7"/>
        <v>2641.38</v>
      </c>
      <c r="U12" s="113">
        <f t="shared" si="7"/>
        <v>2358.39</v>
      </c>
      <c r="V12" s="113">
        <f t="shared" si="7"/>
        <v>0</v>
      </c>
      <c r="W12" s="113">
        <f t="shared" si="7"/>
        <v>2980.59</v>
      </c>
      <c r="X12" s="113">
        <f t="shared" si="7"/>
        <v>2302.34</v>
      </c>
      <c r="Y12" s="113">
        <f t="shared" si="7"/>
        <v>1200</v>
      </c>
      <c r="Z12" s="113">
        <f t="shared" si="7"/>
        <v>4397.17</v>
      </c>
      <c r="AA12" s="113">
        <f t="shared" si="7"/>
        <v>2408.36</v>
      </c>
      <c r="AB12" s="113">
        <f t="shared" si="7"/>
        <v>8296.23</v>
      </c>
      <c r="AC12" s="113">
        <f t="shared" si="7"/>
        <v>2657.64</v>
      </c>
      <c r="AD12" s="113">
        <f t="shared" si="5"/>
        <v>789.57</v>
      </c>
      <c r="AE12" s="113">
        <f t="shared" si="5"/>
        <v>7117.13</v>
      </c>
      <c r="AF12" s="113">
        <f t="shared" si="5"/>
        <v>343.32</v>
      </c>
      <c r="AG12" s="49">
        <f t="shared" ref="AG12:AH12" si="8">SUM(AG5:AG11)</f>
        <v>0</v>
      </c>
      <c r="AH12" s="49">
        <f t="shared" si="8"/>
        <v>3820.52</v>
      </c>
      <c r="AI12" s="49">
        <f t="shared" ref="AI12:BF12" si="9">SUM(AI5:AI11)</f>
        <v>633549.6</v>
      </c>
      <c r="AJ12" s="113">
        <f t="shared" ref="AJ12" si="10">SUM(AJ5:AJ11)</f>
        <v>434935.8</v>
      </c>
      <c r="AK12" s="113">
        <f t="shared" si="9"/>
        <v>42359.4</v>
      </c>
      <c r="AL12" s="113">
        <f t="shared" si="9"/>
        <v>21644.9</v>
      </c>
      <c r="AM12" s="113">
        <f t="shared" si="9"/>
        <v>8699.2000000000007</v>
      </c>
      <c r="AN12" s="113">
        <f t="shared" si="9"/>
        <v>246.1</v>
      </c>
      <c r="AO12" s="113">
        <f t="shared" si="9"/>
        <v>7927</v>
      </c>
      <c r="AP12" s="113">
        <f t="shared" si="9"/>
        <v>450</v>
      </c>
      <c r="AQ12" s="113">
        <f t="shared" ref="AQ12:AV12" si="11">SUM(AQ5:AQ11)</f>
        <v>8716</v>
      </c>
      <c r="AR12" s="113">
        <f t="shared" si="11"/>
        <v>7427.6</v>
      </c>
      <c r="AS12" s="113">
        <f t="shared" si="11"/>
        <v>20000</v>
      </c>
      <c r="AT12" s="113">
        <f t="shared" si="11"/>
        <v>1900</v>
      </c>
      <c r="AU12" s="113">
        <f t="shared" si="11"/>
        <v>5645</v>
      </c>
      <c r="AV12" s="113">
        <f t="shared" si="11"/>
        <v>4548</v>
      </c>
      <c r="AW12" s="113">
        <f>SUM(AW5:AW11)</f>
        <v>610</v>
      </c>
      <c r="AX12" s="113">
        <f t="shared" ref="AX12:BC12" si="12">SUM(AX5:AX11)</f>
        <v>4949.1000000000004</v>
      </c>
      <c r="AY12" s="113">
        <f t="shared" si="12"/>
        <v>6745.4</v>
      </c>
      <c r="AZ12" s="113">
        <f t="shared" si="12"/>
        <v>3000</v>
      </c>
      <c r="BA12" s="113">
        <f t="shared" si="12"/>
        <v>4568.3999999999996</v>
      </c>
      <c r="BB12" s="113">
        <f t="shared" si="12"/>
        <v>2748.3</v>
      </c>
      <c r="BC12" s="113">
        <f t="shared" si="12"/>
        <v>9092</v>
      </c>
      <c r="BD12" s="113">
        <f t="shared" si="9"/>
        <v>2761.2</v>
      </c>
      <c r="BE12" s="113">
        <f t="shared" si="9"/>
        <v>814</v>
      </c>
      <c r="BF12" s="113">
        <f t="shared" si="9"/>
        <v>5266.9</v>
      </c>
      <c r="BG12" s="49">
        <f t="shared" ref="BG12:BH12" si="13">SUM(BG5:BG11)</f>
        <v>456.9</v>
      </c>
      <c r="BH12" s="49">
        <f t="shared" si="13"/>
        <v>24151.8</v>
      </c>
      <c r="BI12" s="121">
        <f t="shared" ref="BI12" si="14">SUM(BI5:BI11)</f>
        <v>3886.6</v>
      </c>
      <c r="BJ12" s="49">
        <f t="shared" ref="BJ12:CJ12" si="15">SUM(BJ5:BJ11)</f>
        <v>579942.14</v>
      </c>
      <c r="BK12" s="113">
        <f t="shared" si="15"/>
        <v>412033.72</v>
      </c>
      <c r="BL12" s="113">
        <f t="shared" si="15"/>
        <v>37532.480000000003</v>
      </c>
      <c r="BM12" s="113">
        <f t="shared" si="15"/>
        <v>26077.05</v>
      </c>
      <c r="BN12" s="113">
        <f t="shared" si="15"/>
        <v>9101.2000000000007</v>
      </c>
      <c r="BO12" s="113">
        <f t="shared" ref="BO12:BZ12" si="16">SUM(BO5:BO11)</f>
        <v>340</v>
      </c>
      <c r="BP12" s="113">
        <f t="shared" si="16"/>
        <v>12272</v>
      </c>
      <c r="BQ12" s="113">
        <f t="shared" si="16"/>
        <v>450</v>
      </c>
      <c r="BR12" s="113">
        <f t="shared" si="16"/>
        <v>8418</v>
      </c>
      <c r="BS12" s="113">
        <f t="shared" si="16"/>
        <v>5000</v>
      </c>
      <c r="BT12" s="113">
        <f t="shared" si="16"/>
        <v>20000</v>
      </c>
      <c r="BU12" s="113">
        <f t="shared" si="16"/>
        <v>2000</v>
      </c>
      <c r="BV12" s="113">
        <f t="shared" si="16"/>
        <v>5645</v>
      </c>
      <c r="BW12" s="113">
        <f t="shared" si="16"/>
        <v>3172</v>
      </c>
      <c r="BX12" s="113">
        <f t="shared" si="16"/>
        <v>610</v>
      </c>
      <c r="BY12" s="113">
        <f t="shared" si="16"/>
        <v>4500</v>
      </c>
      <c r="BZ12" s="113">
        <f t="shared" si="16"/>
        <v>1319</v>
      </c>
      <c r="CA12" s="113">
        <f t="shared" si="15"/>
        <v>1018.3</v>
      </c>
      <c r="CB12" s="113">
        <f t="shared" si="15"/>
        <v>4568.3999999999996</v>
      </c>
      <c r="CC12" s="113">
        <f t="shared" si="15"/>
        <v>3253.4</v>
      </c>
      <c r="CD12" s="113">
        <f t="shared" ref="CD12:CF12" si="17">SUM(CD5:CD11)</f>
        <v>9092</v>
      </c>
      <c r="CE12" s="113">
        <f t="shared" si="17"/>
        <v>2665</v>
      </c>
      <c r="CF12" s="113">
        <f t="shared" si="17"/>
        <v>941.5</v>
      </c>
      <c r="CG12" s="113">
        <f t="shared" ref="CG12:CI12" si="18">SUM(CG5:CG11)</f>
        <v>5511.89</v>
      </c>
      <c r="CH12" s="113">
        <f t="shared" si="18"/>
        <v>440</v>
      </c>
      <c r="CI12" s="113">
        <f t="shared" si="18"/>
        <v>0</v>
      </c>
      <c r="CJ12" s="49">
        <f t="shared" si="15"/>
        <v>3981.2</v>
      </c>
      <c r="CK12" s="49">
        <f t="shared" ref="CK12:DK12" si="19">SUM(CK5:CK11)</f>
        <v>587512.49000000011</v>
      </c>
      <c r="CL12" s="113">
        <f t="shared" si="19"/>
        <v>418584.8</v>
      </c>
      <c r="CM12" s="113">
        <f t="shared" si="19"/>
        <v>38467.1</v>
      </c>
      <c r="CN12" s="113">
        <f t="shared" si="19"/>
        <v>26161.7</v>
      </c>
      <c r="CO12" s="113">
        <f t="shared" si="19"/>
        <v>9101.2000000000007</v>
      </c>
      <c r="CP12" s="113">
        <f t="shared" si="19"/>
        <v>340</v>
      </c>
      <c r="CQ12" s="113">
        <f t="shared" si="19"/>
        <v>12272</v>
      </c>
      <c r="CR12" s="113">
        <f t="shared" si="19"/>
        <v>450</v>
      </c>
      <c r="CS12" s="113">
        <f t="shared" si="19"/>
        <v>8418</v>
      </c>
      <c r="CT12" s="113">
        <f t="shared" si="19"/>
        <v>5000</v>
      </c>
      <c r="CU12" s="113">
        <f t="shared" si="19"/>
        <v>20000</v>
      </c>
      <c r="CV12" s="113">
        <f t="shared" si="19"/>
        <v>2000</v>
      </c>
      <c r="CW12" s="113">
        <f t="shared" si="19"/>
        <v>5645</v>
      </c>
      <c r="CX12" s="113">
        <f t="shared" si="19"/>
        <v>3172</v>
      </c>
      <c r="CY12" s="113">
        <f t="shared" si="19"/>
        <v>610</v>
      </c>
      <c r="CZ12" s="113">
        <f t="shared" si="19"/>
        <v>4500</v>
      </c>
      <c r="DA12" s="113">
        <f t="shared" si="19"/>
        <v>1319</v>
      </c>
      <c r="DB12" s="113">
        <f t="shared" si="19"/>
        <v>1018.3</v>
      </c>
      <c r="DC12" s="113">
        <f t="shared" si="19"/>
        <v>4568.3999999999996</v>
      </c>
      <c r="DD12" s="113">
        <f t="shared" si="19"/>
        <v>3253.4</v>
      </c>
      <c r="DE12" s="113">
        <f t="shared" si="19"/>
        <v>9092</v>
      </c>
      <c r="DF12" s="113">
        <f t="shared" si="19"/>
        <v>2665</v>
      </c>
      <c r="DG12" s="113">
        <f t="shared" si="19"/>
        <v>941.5</v>
      </c>
      <c r="DH12" s="113">
        <f t="shared" si="19"/>
        <v>5511.89</v>
      </c>
      <c r="DI12" s="113">
        <f t="shared" si="19"/>
        <v>440</v>
      </c>
      <c r="DJ12" s="113">
        <f t="shared" si="19"/>
        <v>0</v>
      </c>
      <c r="DK12" s="113">
        <f t="shared" si="19"/>
        <v>3981.2</v>
      </c>
      <c r="DL12" s="49">
        <f t="shared" ref="DL12:EL12" si="20">SUM(DL5:DL11)</f>
        <v>593027.79000000015</v>
      </c>
      <c r="DM12" s="113">
        <f t="shared" si="20"/>
        <v>423363</v>
      </c>
      <c r="DN12" s="113">
        <f t="shared" si="20"/>
        <v>38567.300000000003</v>
      </c>
      <c r="DO12" s="113">
        <f t="shared" si="20"/>
        <v>26798.799999999999</v>
      </c>
      <c r="DP12" s="113">
        <f t="shared" si="20"/>
        <v>9101.2000000000007</v>
      </c>
      <c r="DQ12" s="113">
        <f t="shared" si="20"/>
        <v>340</v>
      </c>
      <c r="DR12" s="113">
        <f t="shared" si="20"/>
        <v>12272</v>
      </c>
      <c r="DS12" s="113">
        <f t="shared" si="20"/>
        <v>450</v>
      </c>
      <c r="DT12" s="113">
        <f t="shared" si="20"/>
        <v>8418</v>
      </c>
      <c r="DU12" s="113">
        <f t="shared" si="20"/>
        <v>5000</v>
      </c>
      <c r="DV12" s="113">
        <f t="shared" si="20"/>
        <v>20000</v>
      </c>
      <c r="DW12" s="113">
        <f t="shared" si="20"/>
        <v>2000</v>
      </c>
      <c r="DX12" s="113">
        <f t="shared" si="20"/>
        <v>5645</v>
      </c>
      <c r="DY12" s="113">
        <f t="shared" si="20"/>
        <v>3172</v>
      </c>
      <c r="DZ12" s="113">
        <f t="shared" si="20"/>
        <v>610</v>
      </c>
      <c r="EA12" s="113">
        <f t="shared" si="20"/>
        <v>4500</v>
      </c>
      <c r="EB12" s="113">
        <f t="shared" si="20"/>
        <v>1319</v>
      </c>
      <c r="EC12" s="113">
        <f t="shared" si="20"/>
        <v>1018.3</v>
      </c>
      <c r="ED12" s="113">
        <f t="shared" si="20"/>
        <v>4568.3999999999996</v>
      </c>
      <c r="EE12" s="113">
        <f t="shared" si="20"/>
        <v>3253.4</v>
      </c>
      <c r="EF12" s="113">
        <f t="shared" si="20"/>
        <v>9092</v>
      </c>
      <c r="EG12" s="113">
        <f t="shared" si="20"/>
        <v>2665</v>
      </c>
      <c r="EH12" s="113">
        <f t="shared" si="20"/>
        <v>941.5</v>
      </c>
      <c r="EI12" s="113">
        <f t="shared" si="20"/>
        <v>5511.89</v>
      </c>
      <c r="EJ12" s="113">
        <f t="shared" si="20"/>
        <v>440</v>
      </c>
      <c r="EK12" s="113">
        <f t="shared" si="20"/>
        <v>0</v>
      </c>
      <c r="EL12" s="113">
        <f t="shared" si="20"/>
        <v>3981</v>
      </c>
    </row>
    <row r="13" spans="1:142" x14ac:dyDescent="0.25">
      <c r="A13" s="2"/>
    </row>
    <row r="14" spans="1:142" x14ac:dyDescent="0.25">
      <c r="BJ14">
        <v>583624.35594334861</v>
      </c>
    </row>
  </sheetData>
  <mergeCells count="10">
    <mergeCell ref="BJ3:CJ3"/>
    <mergeCell ref="CK3:DK3"/>
    <mergeCell ref="DL3:EL3"/>
    <mergeCell ref="B3:C3"/>
    <mergeCell ref="B12:D12"/>
    <mergeCell ref="D3:D4"/>
    <mergeCell ref="E3:G3"/>
    <mergeCell ref="H3:AH3"/>
    <mergeCell ref="AI3:BI3"/>
    <mergeCell ref="B5:B1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6"/>
  <sheetViews>
    <sheetView topLeftCell="A10" workbookViewId="0">
      <selection activeCell="J9" sqref="J9"/>
    </sheetView>
  </sheetViews>
  <sheetFormatPr defaultRowHeight="15" x14ac:dyDescent="0.25"/>
  <cols>
    <col min="1" max="1" width="11.28515625" customWidth="1"/>
    <col min="2" max="2" width="10.5703125" customWidth="1"/>
    <col min="3" max="3" width="11.42578125" customWidth="1"/>
    <col min="4" max="4" width="23.5703125" customWidth="1"/>
    <col min="5" max="6" width="9" bestFit="1" customWidth="1"/>
    <col min="7" max="8" width="12.28515625" customWidth="1"/>
    <col min="9" max="9" width="9.140625" customWidth="1"/>
    <col min="10" max="10" width="9.5703125" customWidth="1"/>
    <col min="11" max="12" width="9.140625" customWidth="1"/>
    <col min="13" max="13" width="9.42578125" customWidth="1"/>
    <col min="14" max="14" width="9" customWidth="1"/>
  </cols>
  <sheetData>
    <row r="1" spans="1:14" x14ac:dyDescent="0.25">
      <c r="A1" s="5" t="s">
        <v>101</v>
      </c>
    </row>
    <row r="2" spans="1:14" ht="14.25" customHeight="1" x14ac:dyDescent="0.25"/>
    <row r="3" spans="1:14" ht="27.75" customHeight="1" x14ac:dyDescent="0.25">
      <c r="B3" s="194" t="s">
        <v>30</v>
      </c>
      <c r="C3" s="194"/>
      <c r="D3" s="194" t="s">
        <v>94</v>
      </c>
      <c r="E3" s="194" t="s">
        <v>96</v>
      </c>
      <c r="F3" s="194"/>
      <c r="G3" s="194" t="s">
        <v>95</v>
      </c>
      <c r="H3" s="194"/>
      <c r="I3" s="194" t="s">
        <v>102</v>
      </c>
      <c r="J3" s="194"/>
      <c r="K3" s="194" t="s">
        <v>46</v>
      </c>
      <c r="L3" s="194"/>
      <c r="M3" s="194" t="s">
        <v>98</v>
      </c>
      <c r="N3" s="194"/>
    </row>
    <row r="4" spans="1:14" ht="126" customHeight="1" x14ac:dyDescent="0.25">
      <c r="B4" s="15" t="s">
        <v>6</v>
      </c>
      <c r="C4" s="15" t="s">
        <v>54</v>
      </c>
      <c r="D4" s="194"/>
      <c r="E4" s="17" t="s">
        <v>34</v>
      </c>
      <c r="F4" s="73" t="s">
        <v>265</v>
      </c>
      <c r="G4" s="17" t="s">
        <v>34</v>
      </c>
      <c r="H4" s="73" t="s">
        <v>265</v>
      </c>
      <c r="I4" s="17" t="s">
        <v>34</v>
      </c>
      <c r="J4" s="73" t="s">
        <v>265</v>
      </c>
      <c r="K4" s="17" t="s">
        <v>34</v>
      </c>
      <c r="L4" s="73" t="s">
        <v>265</v>
      </c>
      <c r="M4" s="17" t="s">
        <v>34</v>
      </c>
      <c r="N4" s="73" t="s">
        <v>265</v>
      </c>
    </row>
    <row r="5" spans="1:14" ht="63.75" x14ac:dyDescent="0.25">
      <c r="B5" s="60">
        <v>1060</v>
      </c>
      <c r="C5" s="60" t="s">
        <v>218</v>
      </c>
      <c r="D5" s="60" t="s">
        <v>219</v>
      </c>
      <c r="E5" s="137">
        <f>+F5</f>
        <v>515508.64999999997</v>
      </c>
      <c r="F5" s="135">
        <f>+Հ4!H5</f>
        <v>515508.64999999997</v>
      </c>
      <c r="G5" s="137">
        <f>+H5</f>
        <v>583014.40000000002</v>
      </c>
      <c r="H5" s="136">
        <f>+Հ4!AI5</f>
        <v>583014.40000000002</v>
      </c>
      <c r="I5" s="137">
        <f>+J5</f>
        <v>575350.94000000006</v>
      </c>
      <c r="J5" s="136">
        <f>+Հ4!BJ5</f>
        <v>575350.94000000006</v>
      </c>
      <c r="K5" s="137">
        <f>+L5</f>
        <v>582921.29000000015</v>
      </c>
      <c r="L5" s="136">
        <f>+Հ4!CK5</f>
        <v>582921.29000000015</v>
      </c>
      <c r="M5" s="137">
        <f>+N5</f>
        <v>588436.79000000015</v>
      </c>
      <c r="N5" s="136">
        <f>+Հ4!DL5</f>
        <v>588436.79000000015</v>
      </c>
    </row>
    <row r="6" spans="1:14" ht="51" x14ac:dyDescent="0.25">
      <c r="B6" s="60"/>
      <c r="C6" s="60">
        <v>11002</v>
      </c>
      <c r="D6" s="60" t="s">
        <v>252</v>
      </c>
      <c r="E6" s="137">
        <f t="shared" ref="E6:E11" si="0">+F6</f>
        <v>0</v>
      </c>
      <c r="F6" s="135">
        <f>+Հ4!H6</f>
        <v>0</v>
      </c>
      <c r="G6" s="137">
        <f t="shared" ref="G6:G11" si="1">+H6</f>
        <v>610</v>
      </c>
      <c r="H6" s="136">
        <f>+Հ4!AI6</f>
        <v>610</v>
      </c>
      <c r="I6" s="137">
        <f t="shared" ref="I6:I11" si="2">+J6</f>
        <v>610</v>
      </c>
      <c r="J6" s="136">
        <f>+Հ4!BJ6</f>
        <v>610</v>
      </c>
      <c r="K6" s="137">
        <f t="shared" ref="K6" si="3">+L6</f>
        <v>610</v>
      </c>
      <c r="L6" s="136">
        <f>+Հ4!CK6</f>
        <v>610</v>
      </c>
      <c r="M6" s="137">
        <f t="shared" ref="M6" si="4">+N6</f>
        <v>610</v>
      </c>
      <c r="N6" s="136">
        <f>+Հ4!DL6</f>
        <v>610</v>
      </c>
    </row>
    <row r="7" spans="1:14" ht="51" x14ac:dyDescent="0.25">
      <c r="B7" s="60"/>
      <c r="C7" s="60">
        <v>11005</v>
      </c>
      <c r="D7" s="60" t="s">
        <v>250</v>
      </c>
      <c r="E7" s="137">
        <f t="shared" si="0"/>
        <v>5768.92</v>
      </c>
      <c r="F7" s="135">
        <f>+Հ4!H7</f>
        <v>5768.92</v>
      </c>
      <c r="G7" s="137">
        <f t="shared" si="1"/>
        <v>957.1</v>
      </c>
      <c r="H7" s="136">
        <f>+Հ4!AI7</f>
        <v>957.1</v>
      </c>
      <c r="I7" s="137">
        <f t="shared" si="2"/>
        <v>0</v>
      </c>
      <c r="J7" s="136">
        <f>+Հ4!BJ7</f>
        <v>0</v>
      </c>
      <c r="K7" s="137">
        <f t="shared" ref="K7" si="5">+L7</f>
        <v>0</v>
      </c>
      <c r="L7" s="136">
        <f>+Հ4!CK7</f>
        <v>0</v>
      </c>
      <c r="M7" s="137">
        <f t="shared" ref="M7" si="6">+N7</f>
        <v>0</v>
      </c>
      <c r="N7" s="136">
        <f>+Հ4!DL7</f>
        <v>0</v>
      </c>
    </row>
    <row r="8" spans="1:14" ht="38.25" x14ac:dyDescent="0.25">
      <c r="B8" s="60"/>
      <c r="C8" s="60">
        <v>11006</v>
      </c>
      <c r="D8" s="60" t="s">
        <v>255</v>
      </c>
      <c r="E8" s="137">
        <f t="shared" si="0"/>
        <v>0</v>
      </c>
      <c r="F8" s="135">
        <f>+Հ4!H8</f>
        <v>0</v>
      </c>
      <c r="G8" s="137">
        <f t="shared" si="1"/>
        <v>20929.7</v>
      </c>
      <c r="H8" s="136">
        <f>+Հ4!AI8</f>
        <v>20929.7</v>
      </c>
      <c r="I8" s="137">
        <f t="shared" si="2"/>
        <v>0</v>
      </c>
      <c r="J8" s="136">
        <f>+Հ4!BJ8</f>
        <v>0</v>
      </c>
      <c r="K8" s="137">
        <f t="shared" ref="K8" si="7">+L8</f>
        <v>0</v>
      </c>
      <c r="L8" s="136">
        <f>+Հ4!CK8</f>
        <v>0</v>
      </c>
      <c r="M8" s="137">
        <f t="shared" ref="M8" si="8">+N8</f>
        <v>0</v>
      </c>
      <c r="N8" s="136">
        <f>+Հ4!DL8</f>
        <v>0</v>
      </c>
    </row>
    <row r="9" spans="1:14" ht="51" x14ac:dyDescent="0.25">
      <c r="B9" s="60"/>
      <c r="C9" s="60">
        <v>31001</v>
      </c>
      <c r="D9" s="60" t="s">
        <v>220</v>
      </c>
      <c r="E9" s="137">
        <f t="shared" si="0"/>
        <v>3820.52</v>
      </c>
      <c r="F9" s="135">
        <f>+Հ4!H9</f>
        <v>3820.52</v>
      </c>
      <c r="G9" s="137">
        <f t="shared" si="1"/>
        <v>3458.2</v>
      </c>
      <c r="H9" s="136">
        <f>+Հ4!AI9</f>
        <v>3458.2</v>
      </c>
      <c r="I9" s="137">
        <f t="shared" si="2"/>
        <v>3981.2</v>
      </c>
      <c r="J9" s="136">
        <f>+Հ4!BJ9</f>
        <v>3981.2</v>
      </c>
      <c r="K9" s="137">
        <f t="shared" ref="K9" si="9">+L9</f>
        <v>3981.2</v>
      </c>
      <c r="L9" s="136">
        <f>+Հ4!CK9</f>
        <v>3981.2</v>
      </c>
      <c r="M9" s="137">
        <f t="shared" ref="M9" si="10">+N9</f>
        <v>3981</v>
      </c>
      <c r="N9" s="136">
        <f>+Հ4!DL9</f>
        <v>3981</v>
      </c>
    </row>
    <row r="10" spans="1:14" ht="51" x14ac:dyDescent="0.25">
      <c r="B10" s="60"/>
      <c r="C10" s="60">
        <v>31003</v>
      </c>
      <c r="D10" s="60" t="s">
        <v>251</v>
      </c>
      <c r="E10" s="137">
        <f t="shared" si="0"/>
        <v>0</v>
      </c>
      <c r="F10" s="135">
        <f>+Հ4!H10</f>
        <v>0</v>
      </c>
      <c r="G10" s="137">
        <f t="shared" si="1"/>
        <v>24151.8</v>
      </c>
      <c r="H10" s="136">
        <f>+Հ4!AI10</f>
        <v>24151.8</v>
      </c>
      <c r="I10" s="137">
        <f t="shared" si="2"/>
        <v>0</v>
      </c>
      <c r="J10" s="136">
        <f>+Հ4!BJ10</f>
        <v>0</v>
      </c>
      <c r="K10" s="137">
        <f t="shared" ref="K10" si="11">+L10</f>
        <v>0</v>
      </c>
      <c r="L10" s="136">
        <f>+Հ4!CK10</f>
        <v>0</v>
      </c>
      <c r="M10" s="137">
        <f t="shared" ref="M10" si="12">+N10</f>
        <v>0</v>
      </c>
      <c r="N10" s="136">
        <f>+Հ4!DL10</f>
        <v>0</v>
      </c>
    </row>
    <row r="11" spans="1:14" ht="63.75" x14ac:dyDescent="0.25">
      <c r="B11" s="60"/>
      <c r="C11" s="60">
        <v>31004</v>
      </c>
      <c r="D11" s="60" t="s">
        <v>344</v>
      </c>
      <c r="E11" s="137">
        <f t="shared" si="0"/>
        <v>0</v>
      </c>
      <c r="F11" s="135">
        <f>+Հ4!H11</f>
        <v>0</v>
      </c>
      <c r="G11" s="137">
        <f t="shared" si="1"/>
        <v>428.4</v>
      </c>
      <c r="H11" s="136">
        <f>+Հ4!AI11</f>
        <v>428.4</v>
      </c>
      <c r="I11" s="137">
        <f t="shared" si="2"/>
        <v>0</v>
      </c>
      <c r="J11" s="136">
        <f>+Հ4!BJ11</f>
        <v>0</v>
      </c>
      <c r="K11" s="137">
        <f t="shared" ref="K11" si="13">+L11</f>
        <v>0</v>
      </c>
      <c r="L11" s="136">
        <f>+Հ4!CK11</f>
        <v>0</v>
      </c>
      <c r="M11" s="137">
        <f t="shared" ref="M11" si="14">+N11</f>
        <v>0</v>
      </c>
      <c r="N11" s="136">
        <f>+Հ4!DL11</f>
        <v>0</v>
      </c>
    </row>
    <row r="12" spans="1:14" ht="15" customHeight="1" x14ac:dyDescent="0.25">
      <c r="B12" s="195" t="s">
        <v>103</v>
      </c>
      <c r="C12" s="196"/>
      <c r="D12" s="197"/>
      <c r="E12" s="49">
        <f>SUM(E5:E10)</f>
        <v>525098.09</v>
      </c>
      <c r="F12" s="49">
        <f t="shared" ref="F12:N12" si="15">SUM(F5:F10)</f>
        <v>525098.09</v>
      </c>
      <c r="G12" s="49">
        <f t="shared" si="15"/>
        <v>633121.19999999995</v>
      </c>
      <c r="H12" s="49">
        <f t="shared" si="15"/>
        <v>633121.19999999995</v>
      </c>
      <c r="I12" s="49">
        <f t="shared" si="15"/>
        <v>579942.14</v>
      </c>
      <c r="J12" s="49">
        <f t="shared" si="15"/>
        <v>579942.14</v>
      </c>
      <c r="K12" s="49">
        <f t="shared" si="15"/>
        <v>587512.49000000011</v>
      </c>
      <c r="L12" s="49">
        <f t="shared" si="15"/>
        <v>587512.49000000011</v>
      </c>
      <c r="M12" s="49">
        <f t="shared" si="15"/>
        <v>593027.79000000015</v>
      </c>
      <c r="N12" s="49">
        <f t="shared" si="15"/>
        <v>593027.79000000015</v>
      </c>
    </row>
    <row r="14" spans="1:14" x14ac:dyDescent="0.25">
      <c r="B14" s="4"/>
    </row>
    <row r="15" spans="1:14" s="3" customFormat="1" x14ac:dyDescent="0.25"/>
    <row r="16" spans="1:14" ht="27.75" customHeight="1" x14ac:dyDescent="0.25">
      <c r="B16" s="4"/>
      <c r="C16" s="4"/>
      <c r="D16" s="4"/>
      <c r="E16" s="4"/>
      <c r="F16" s="4"/>
      <c r="G16" s="4"/>
      <c r="H16" s="4"/>
    </row>
  </sheetData>
  <mergeCells count="8">
    <mergeCell ref="B12:D12"/>
    <mergeCell ref="I3:J3"/>
    <mergeCell ref="K3:L3"/>
    <mergeCell ref="M3:N3"/>
    <mergeCell ref="B3:C3"/>
    <mergeCell ref="D3:D4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24" sqref="G24"/>
    </sheetView>
  </sheetViews>
  <sheetFormatPr defaultRowHeight="15" x14ac:dyDescent="0.25"/>
  <cols>
    <col min="1" max="1" width="8.85546875" customWidth="1"/>
    <col min="2" max="2" width="40.28515625" customWidth="1"/>
    <col min="3" max="3" width="18.7109375" customWidth="1"/>
    <col min="4" max="4" width="15.5703125" customWidth="1"/>
    <col min="5" max="5" width="12.140625" customWidth="1"/>
    <col min="6" max="6" width="13.42578125" customWidth="1"/>
    <col min="7" max="7" width="12.5703125" customWidth="1"/>
  </cols>
  <sheetData>
    <row r="1" spans="1:7" ht="17.25" customHeight="1" x14ac:dyDescent="0.25">
      <c r="A1" s="5" t="s">
        <v>100</v>
      </c>
      <c r="B1" s="5"/>
      <c r="C1" s="5"/>
      <c r="D1" s="5"/>
      <c r="E1" s="5"/>
      <c r="F1" s="5"/>
    </row>
    <row r="3" spans="1:7" x14ac:dyDescent="0.25">
      <c r="B3" s="201" t="s">
        <v>37</v>
      </c>
      <c r="C3" s="201" t="s">
        <v>38</v>
      </c>
      <c r="D3" s="201" t="s">
        <v>39</v>
      </c>
      <c r="E3" s="201" t="s">
        <v>99</v>
      </c>
      <c r="F3" s="201"/>
      <c r="G3" s="201"/>
    </row>
    <row r="4" spans="1:7" ht="21" customHeight="1" x14ac:dyDescent="0.25">
      <c r="B4" s="201"/>
      <c r="C4" s="201"/>
      <c r="D4" s="201"/>
      <c r="E4" s="62" t="s">
        <v>41</v>
      </c>
      <c r="F4" s="62" t="s">
        <v>42</v>
      </c>
      <c r="G4" s="62" t="s">
        <v>43</v>
      </c>
    </row>
    <row r="5" spans="1:7" x14ac:dyDescent="0.25">
      <c r="B5" s="69" t="s">
        <v>44</v>
      </c>
      <c r="C5" s="65">
        <f>C6+C9</f>
        <v>0</v>
      </c>
      <c r="D5" s="65">
        <f t="shared" ref="D5:G5" si="0">D6+D9</f>
        <v>0</v>
      </c>
      <c r="E5" s="65">
        <f t="shared" si="0"/>
        <v>0</v>
      </c>
      <c r="F5" s="65">
        <f t="shared" si="0"/>
        <v>0</v>
      </c>
      <c r="G5" s="65">
        <f t="shared" si="0"/>
        <v>0</v>
      </c>
    </row>
    <row r="6" spans="1:7" ht="25.5" x14ac:dyDescent="0.25">
      <c r="B6" s="67" t="s">
        <v>45</v>
      </c>
      <c r="C6" s="65">
        <f>SUM(C7:C8)</f>
        <v>0</v>
      </c>
      <c r="D6" s="65">
        <f t="shared" ref="D6:G6" si="1">SUM(D7:D8)</f>
        <v>0</v>
      </c>
      <c r="E6" s="65">
        <f t="shared" si="1"/>
        <v>0</v>
      </c>
      <c r="F6" s="65">
        <f t="shared" si="1"/>
        <v>0</v>
      </c>
      <c r="G6" s="65">
        <f t="shared" si="1"/>
        <v>0</v>
      </c>
    </row>
    <row r="7" spans="1:7" x14ac:dyDescent="0.25">
      <c r="B7" s="61"/>
      <c r="C7" s="66"/>
      <c r="D7" s="66"/>
      <c r="E7" s="66"/>
      <c r="F7" s="66"/>
      <c r="G7" s="66"/>
    </row>
    <row r="8" spans="1:7" x14ac:dyDescent="0.25">
      <c r="B8" s="61"/>
      <c r="C8" s="66"/>
      <c r="D8" s="66"/>
      <c r="E8" s="66"/>
      <c r="F8" s="66"/>
      <c r="G8" s="66"/>
    </row>
    <row r="9" spans="1:7" x14ac:dyDescent="0.25">
      <c r="B9" s="67" t="s">
        <v>190</v>
      </c>
      <c r="C9" s="65">
        <f>SUM(C10:C11)</f>
        <v>0</v>
      </c>
      <c r="D9" s="65">
        <f t="shared" ref="D9:G9" si="2">SUM(D10:D11)</f>
        <v>0</v>
      </c>
      <c r="E9" s="65">
        <f t="shared" si="2"/>
        <v>0</v>
      </c>
      <c r="F9" s="65">
        <f t="shared" si="2"/>
        <v>0</v>
      </c>
      <c r="G9" s="65">
        <f t="shared" si="2"/>
        <v>0</v>
      </c>
    </row>
    <row r="10" spans="1:7" x14ac:dyDescent="0.25">
      <c r="B10" s="68"/>
      <c r="C10" s="66"/>
      <c r="D10" s="66"/>
      <c r="E10" s="66"/>
      <c r="F10" s="66"/>
      <c r="G10" s="66"/>
    </row>
    <row r="11" spans="1:7" x14ac:dyDescent="0.25">
      <c r="B11" s="66"/>
      <c r="C11" s="66"/>
      <c r="D11" s="66"/>
      <c r="E11" s="66"/>
      <c r="F11" s="66"/>
      <c r="G11" s="66"/>
    </row>
    <row r="12" spans="1:7" x14ac:dyDescent="0.25">
      <c r="B12" s="202"/>
      <c r="C12" s="202"/>
      <c r="D12" s="202"/>
      <c r="E12" s="202"/>
      <c r="F12" s="202"/>
      <c r="G12" s="202"/>
    </row>
    <row r="13" spans="1:7" x14ac:dyDescent="0.25">
      <c r="A13" s="70"/>
      <c r="C13" s="64"/>
      <c r="D13" s="64"/>
      <c r="E13" s="64"/>
      <c r="F13" s="64"/>
      <c r="G13" s="64"/>
    </row>
  </sheetData>
  <mergeCells count="5">
    <mergeCell ref="B3:B4"/>
    <mergeCell ref="C3:C4"/>
    <mergeCell ref="D3:D4"/>
    <mergeCell ref="E3:G3"/>
    <mergeCell ref="B12:G1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"/>
  <sheetViews>
    <sheetView workbookViewId="0">
      <selection activeCell="E27" sqref="E27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21.5703125" customWidth="1"/>
    <col min="6" max="6" width="25.85546875" customWidth="1"/>
    <col min="7" max="7" width="5.7109375" bestFit="1" customWidth="1"/>
    <col min="8" max="8" width="6" customWidth="1"/>
    <col min="9" max="9" width="5.28515625" customWidth="1"/>
    <col min="10" max="10" width="5.140625" customWidth="1"/>
    <col min="11" max="11" width="5.7109375" customWidth="1"/>
    <col min="12" max="12" width="7.7109375" customWidth="1"/>
    <col min="13" max="13" width="4.85546875" customWidth="1"/>
    <col min="14" max="14" width="5.5703125" customWidth="1"/>
    <col min="15" max="15" width="7" customWidth="1"/>
    <col min="16" max="17" width="5.5703125" customWidth="1"/>
    <col min="18" max="18" width="7" customWidth="1"/>
    <col min="19" max="19" width="5.140625" customWidth="1"/>
    <col min="20" max="20" width="4.85546875" customWidth="1"/>
    <col min="21" max="21" width="8.85546875" customWidth="1"/>
    <col min="22" max="22" width="5.85546875" customWidth="1"/>
    <col min="23" max="23" width="6.140625" customWidth="1"/>
    <col min="24" max="24" width="6.5703125" customWidth="1"/>
    <col min="25" max="25" width="7.42578125" customWidth="1"/>
    <col min="26" max="26" width="6.7109375" customWidth="1"/>
    <col min="27" max="27" width="7.7109375" customWidth="1"/>
    <col min="28" max="28" width="6.28515625" customWidth="1"/>
    <col min="29" max="29" width="6.140625" customWidth="1"/>
    <col min="30" max="48" width="7.140625" customWidth="1"/>
    <col min="49" max="49" width="10.7109375" customWidth="1"/>
    <col min="50" max="50" width="11.5703125" customWidth="1"/>
    <col min="51" max="51" width="11" customWidth="1"/>
    <col min="57" max="57" width="6.42578125" hidden="1" customWidth="1"/>
    <col min="58" max="58" width="3" hidden="1" customWidth="1"/>
    <col min="59" max="59" width="9.140625" hidden="1" customWidth="1"/>
  </cols>
  <sheetData>
    <row r="1" spans="1:57" ht="17.25" x14ac:dyDescent="0.25">
      <c r="A1" s="5" t="s">
        <v>109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BE1" t="s">
        <v>105</v>
      </c>
    </row>
    <row r="2" spans="1:57" ht="17.25" x14ac:dyDescent="0.25">
      <c r="A2" s="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BE2" t="s">
        <v>106</v>
      </c>
    </row>
    <row r="3" spans="1:57" ht="17.25" x14ac:dyDescent="0.25">
      <c r="A3" s="5" t="s">
        <v>192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BE3" t="s">
        <v>107</v>
      </c>
    </row>
    <row r="4" spans="1:57" ht="15.75" thickBot="1" x14ac:dyDescent="0.3"/>
    <row r="5" spans="1:57" ht="15" customHeight="1" x14ac:dyDescent="0.25">
      <c r="B5" s="209" t="s">
        <v>30</v>
      </c>
      <c r="C5" s="205"/>
      <c r="D5" s="205" t="s">
        <v>108</v>
      </c>
      <c r="E5" s="205" t="s">
        <v>85</v>
      </c>
      <c r="F5" s="205" t="s">
        <v>191</v>
      </c>
      <c r="G5" s="205" t="s">
        <v>49</v>
      </c>
      <c r="H5" s="205"/>
      <c r="I5" s="205"/>
      <c r="J5" s="205" t="s">
        <v>50</v>
      </c>
      <c r="K5" s="205"/>
      <c r="L5" s="205"/>
      <c r="M5" s="205" t="s">
        <v>111</v>
      </c>
      <c r="N5" s="205"/>
      <c r="O5" s="205"/>
      <c r="P5" s="205" t="s">
        <v>110</v>
      </c>
      <c r="Q5" s="205"/>
      <c r="R5" s="205"/>
      <c r="S5" s="205" t="s">
        <v>51</v>
      </c>
      <c r="T5" s="205"/>
      <c r="U5" s="205"/>
      <c r="V5" s="205" t="s">
        <v>40</v>
      </c>
      <c r="W5" s="205"/>
      <c r="X5" s="205"/>
      <c r="Y5" s="205"/>
      <c r="Z5" s="205"/>
      <c r="AA5" s="205"/>
      <c r="AB5" s="205"/>
      <c r="AC5" s="205"/>
      <c r="AD5" s="208"/>
      <c r="AE5" s="220" t="s">
        <v>81</v>
      </c>
      <c r="AF5" s="221"/>
      <c r="AG5" s="221"/>
      <c r="AH5" s="221" t="s">
        <v>69</v>
      </c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3"/>
      <c r="AW5" s="214" t="s">
        <v>62</v>
      </c>
      <c r="AX5" s="216" t="s">
        <v>63</v>
      </c>
      <c r="AY5" s="211" t="s">
        <v>112</v>
      </c>
    </row>
    <row r="6" spans="1:57" ht="23.25" customHeight="1" x14ac:dyDescent="0.25">
      <c r="B6" s="210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 t="s">
        <v>20</v>
      </c>
      <c r="W6" s="194"/>
      <c r="X6" s="194"/>
      <c r="Y6" s="194" t="s">
        <v>25</v>
      </c>
      <c r="Z6" s="194"/>
      <c r="AA6" s="194"/>
      <c r="AB6" s="194" t="s">
        <v>29</v>
      </c>
      <c r="AC6" s="194"/>
      <c r="AD6" s="213"/>
      <c r="AE6" s="222"/>
      <c r="AF6" s="218"/>
      <c r="AG6" s="218"/>
      <c r="AH6" s="218" t="s">
        <v>64</v>
      </c>
      <c r="AI6" s="218"/>
      <c r="AJ6" s="218"/>
      <c r="AK6" s="218" t="s">
        <v>65</v>
      </c>
      <c r="AL6" s="218"/>
      <c r="AM6" s="218"/>
      <c r="AN6" s="218" t="s">
        <v>66</v>
      </c>
      <c r="AO6" s="218"/>
      <c r="AP6" s="218"/>
      <c r="AQ6" s="218" t="s">
        <v>67</v>
      </c>
      <c r="AR6" s="218"/>
      <c r="AS6" s="218"/>
      <c r="AT6" s="218" t="s">
        <v>68</v>
      </c>
      <c r="AU6" s="218"/>
      <c r="AV6" s="219"/>
      <c r="AW6" s="215"/>
      <c r="AX6" s="217"/>
      <c r="AY6" s="212"/>
    </row>
    <row r="7" spans="1:57" ht="126" customHeight="1" x14ac:dyDescent="0.25">
      <c r="B7" s="103" t="s">
        <v>6</v>
      </c>
      <c r="C7" s="74" t="s">
        <v>54</v>
      </c>
      <c r="D7" s="194"/>
      <c r="E7" s="194"/>
      <c r="F7" s="194"/>
      <c r="G7" s="80" t="s">
        <v>34</v>
      </c>
      <c r="H7" s="80" t="s">
        <v>47</v>
      </c>
      <c r="I7" s="80" t="s">
        <v>48</v>
      </c>
      <c r="J7" s="80" t="s">
        <v>34</v>
      </c>
      <c r="K7" s="80" t="s">
        <v>47</v>
      </c>
      <c r="L7" s="80" t="s">
        <v>48</v>
      </c>
      <c r="M7" s="80" t="s">
        <v>34</v>
      </c>
      <c r="N7" s="80" t="s">
        <v>47</v>
      </c>
      <c r="O7" s="80" t="s">
        <v>48</v>
      </c>
      <c r="P7" s="80" t="s">
        <v>34</v>
      </c>
      <c r="Q7" s="80" t="s">
        <v>47</v>
      </c>
      <c r="R7" s="80" t="s">
        <v>48</v>
      </c>
      <c r="S7" s="80" t="s">
        <v>34</v>
      </c>
      <c r="T7" s="80" t="s">
        <v>47</v>
      </c>
      <c r="U7" s="80" t="s">
        <v>48</v>
      </c>
      <c r="V7" s="80" t="s">
        <v>34</v>
      </c>
      <c r="W7" s="80" t="s">
        <v>47</v>
      </c>
      <c r="X7" s="80" t="s">
        <v>48</v>
      </c>
      <c r="Y7" s="80" t="s">
        <v>34</v>
      </c>
      <c r="Z7" s="80" t="s">
        <v>47</v>
      </c>
      <c r="AA7" s="80" t="s">
        <v>48</v>
      </c>
      <c r="AB7" s="80" t="s">
        <v>34</v>
      </c>
      <c r="AC7" s="80" t="s">
        <v>47</v>
      </c>
      <c r="AD7" s="104" t="s">
        <v>48</v>
      </c>
      <c r="AE7" s="94" t="s">
        <v>34</v>
      </c>
      <c r="AF7" s="93" t="s">
        <v>47</v>
      </c>
      <c r="AG7" s="93" t="s">
        <v>48</v>
      </c>
      <c r="AH7" s="93" t="s">
        <v>34</v>
      </c>
      <c r="AI7" s="93" t="s">
        <v>47</v>
      </c>
      <c r="AJ7" s="93" t="s">
        <v>48</v>
      </c>
      <c r="AK7" s="93" t="s">
        <v>34</v>
      </c>
      <c r="AL7" s="93" t="s">
        <v>47</v>
      </c>
      <c r="AM7" s="93" t="s">
        <v>48</v>
      </c>
      <c r="AN7" s="93" t="s">
        <v>34</v>
      </c>
      <c r="AO7" s="93" t="s">
        <v>47</v>
      </c>
      <c r="AP7" s="93" t="s">
        <v>48</v>
      </c>
      <c r="AQ7" s="93" t="s">
        <v>34</v>
      </c>
      <c r="AR7" s="93" t="s">
        <v>47</v>
      </c>
      <c r="AS7" s="93" t="s">
        <v>48</v>
      </c>
      <c r="AT7" s="93" t="s">
        <v>34</v>
      </c>
      <c r="AU7" s="93" t="s">
        <v>47</v>
      </c>
      <c r="AV7" s="95" t="s">
        <v>48</v>
      </c>
      <c r="AW7" s="215"/>
      <c r="AX7" s="217"/>
      <c r="AY7" s="212"/>
    </row>
    <row r="8" spans="1:57" x14ac:dyDescent="0.25">
      <c r="B8" s="105"/>
      <c r="C8" s="60"/>
      <c r="D8" s="60"/>
      <c r="E8" s="82"/>
      <c r="F8" s="60"/>
      <c r="G8" s="77">
        <f>H8+I8</f>
        <v>0</v>
      </c>
      <c r="H8" s="75"/>
      <c r="I8" s="75"/>
      <c r="J8" s="77">
        <f>K8+L8</f>
        <v>0</v>
      </c>
      <c r="K8" s="75"/>
      <c r="L8" s="75"/>
      <c r="M8" s="77">
        <f>N8+O8</f>
        <v>0</v>
      </c>
      <c r="N8" s="75"/>
      <c r="O8" s="75"/>
      <c r="P8" s="77">
        <f>Q8+R8</f>
        <v>0</v>
      </c>
      <c r="Q8" s="75"/>
      <c r="R8" s="75"/>
      <c r="S8" s="77">
        <f>T8+U8</f>
        <v>0</v>
      </c>
      <c r="T8" s="75"/>
      <c r="U8" s="75"/>
      <c r="V8" s="77">
        <f>W8+X8</f>
        <v>0</v>
      </c>
      <c r="W8" s="75"/>
      <c r="X8" s="75"/>
      <c r="Y8" s="77">
        <f>Z8+AA8</f>
        <v>0</v>
      </c>
      <c r="Z8" s="75"/>
      <c r="AA8" s="75"/>
      <c r="AB8" s="77">
        <f>AC8+AD8</f>
        <v>0</v>
      </c>
      <c r="AC8" s="75"/>
      <c r="AD8" s="97"/>
      <c r="AE8" s="96">
        <f>AF8+AG8</f>
        <v>0</v>
      </c>
      <c r="AF8" s="75"/>
      <c r="AG8" s="75"/>
      <c r="AH8" s="77">
        <f>AI8+AJ8</f>
        <v>0</v>
      </c>
      <c r="AI8" s="75"/>
      <c r="AJ8" s="75"/>
      <c r="AK8" s="77">
        <f>AL8+AM8</f>
        <v>0</v>
      </c>
      <c r="AL8" s="75"/>
      <c r="AM8" s="75"/>
      <c r="AN8" s="77">
        <f>AO8+AP8</f>
        <v>0</v>
      </c>
      <c r="AO8" s="75"/>
      <c r="AP8" s="75"/>
      <c r="AQ8" s="77">
        <f>AR8+AS8</f>
        <v>0</v>
      </c>
      <c r="AR8" s="75"/>
      <c r="AS8" s="75"/>
      <c r="AT8" s="77">
        <f>AU8+AV8</f>
        <v>0</v>
      </c>
      <c r="AU8" s="75"/>
      <c r="AV8" s="97"/>
      <c r="AW8" s="102"/>
      <c r="AX8" s="75"/>
      <c r="AY8" s="97"/>
    </row>
    <row r="9" spans="1:57" x14ac:dyDescent="0.25">
      <c r="B9" s="105"/>
      <c r="C9" s="60"/>
      <c r="D9" s="60"/>
      <c r="E9" s="82"/>
      <c r="F9" s="60"/>
      <c r="G9" s="77">
        <f t="shared" ref="G9:G14" si="0">H9+I9</f>
        <v>0</v>
      </c>
      <c r="H9" s="75"/>
      <c r="I9" s="75"/>
      <c r="J9" s="77">
        <f t="shared" ref="J9:J13" si="1">K9+L9</f>
        <v>0</v>
      </c>
      <c r="K9" s="75"/>
      <c r="L9" s="75"/>
      <c r="M9" s="77">
        <f t="shared" ref="M9:M13" si="2">N9+O9</f>
        <v>0</v>
      </c>
      <c r="N9" s="75"/>
      <c r="O9" s="75"/>
      <c r="P9" s="77">
        <f t="shared" ref="P9:P14" si="3">Q9+R9</f>
        <v>0</v>
      </c>
      <c r="Q9" s="75"/>
      <c r="R9" s="75"/>
      <c r="S9" s="77">
        <f t="shared" ref="S9:S15" si="4">T9+U9</f>
        <v>0</v>
      </c>
      <c r="T9" s="75"/>
      <c r="U9" s="75"/>
      <c r="V9" s="77">
        <f t="shared" ref="V9:V15" si="5">W9+X9</f>
        <v>0</v>
      </c>
      <c r="W9" s="75"/>
      <c r="X9" s="75"/>
      <c r="Y9" s="77">
        <f t="shared" ref="Y9:Y14" si="6">Z9+AA9</f>
        <v>0</v>
      </c>
      <c r="Z9" s="75"/>
      <c r="AA9" s="75"/>
      <c r="AB9" s="77">
        <f t="shared" ref="AB9:AB14" si="7">AC9+AD9</f>
        <v>0</v>
      </c>
      <c r="AC9" s="75"/>
      <c r="AD9" s="97"/>
      <c r="AE9" s="96">
        <f t="shared" ref="AE9:AE16" si="8">AF9+AG9</f>
        <v>0</v>
      </c>
      <c r="AF9" s="75"/>
      <c r="AG9" s="75"/>
      <c r="AH9" s="77">
        <f t="shared" ref="AH9:AH16" si="9">AI9+AJ9</f>
        <v>0</v>
      </c>
      <c r="AI9" s="75"/>
      <c r="AJ9" s="75"/>
      <c r="AK9" s="77">
        <f t="shared" ref="AK9:AK16" si="10">AL9+AM9</f>
        <v>0</v>
      </c>
      <c r="AL9" s="75"/>
      <c r="AM9" s="75"/>
      <c r="AN9" s="77">
        <f t="shared" ref="AN9:AN16" si="11">AO9+AP9</f>
        <v>0</v>
      </c>
      <c r="AO9" s="75"/>
      <c r="AP9" s="75"/>
      <c r="AQ9" s="77">
        <f t="shared" ref="AQ9:AQ16" si="12">AR9+AS9</f>
        <v>0</v>
      </c>
      <c r="AR9" s="75"/>
      <c r="AS9" s="75"/>
      <c r="AT9" s="77">
        <f t="shared" ref="AT9:AT16" si="13">AU9+AV9</f>
        <v>0</v>
      </c>
      <c r="AU9" s="75"/>
      <c r="AV9" s="97"/>
      <c r="AW9" s="102"/>
      <c r="AX9" s="75"/>
      <c r="AY9" s="97"/>
    </row>
    <row r="10" spans="1:57" x14ac:dyDescent="0.25">
      <c r="B10" s="105"/>
      <c r="C10" s="60"/>
      <c r="D10" s="60"/>
      <c r="E10" s="61"/>
      <c r="F10" s="60"/>
      <c r="G10" s="77">
        <f t="shared" si="0"/>
        <v>0</v>
      </c>
      <c r="H10" s="75"/>
      <c r="I10" s="75"/>
      <c r="J10" s="77">
        <f t="shared" si="1"/>
        <v>0</v>
      </c>
      <c r="K10" s="75"/>
      <c r="L10" s="75"/>
      <c r="M10" s="77">
        <f t="shared" si="2"/>
        <v>0</v>
      </c>
      <c r="N10" s="75"/>
      <c r="O10" s="75"/>
      <c r="P10" s="77">
        <f t="shared" si="3"/>
        <v>0</v>
      </c>
      <c r="Q10" s="75"/>
      <c r="R10" s="75"/>
      <c r="S10" s="77">
        <f t="shared" si="4"/>
        <v>0</v>
      </c>
      <c r="T10" s="75"/>
      <c r="U10" s="75"/>
      <c r="V10" s="77">
        <f t="shared" si="5"/>
        <v>0</v>
      </c>
      <c r="W10" s="75"/>
      <c r="X10" s="75"/>
      <c r="Y10" s="77">
        <f t="shared" si="6"/>
        <v>0</v>
      </c>
      <c r="Z10" s="75"/>
      <c r="AA10" s="75"/>
      <c r="AB10" s="77">
        <f t="shared" si="7"/>
        <v>0</v>
      </c>
      <c r="AC10" s="75"/>
      <c r="AD10" s="97"/>
      <c r="AE10" s="96">
        <f t="shared" si="8"/>
        <v>0</v>
      </c>
      <c r="AF10" s="75"/>
      <c r="AG10" s="75"/>
      <c r="AH10" s="77">
        <f t="shared" si="9"/>
        <v>0</v>
      </c>
      <c r="AI10" s="75"/>
      <c r="AJ10" s="75"/>
      <c r="AK10" s="77">
        <f t="shared" si="10"/>
        <v>0</v>
      </c>
      <c r="AL10" s="75"/>
      <c r="AM10" s="75"/>
      <c r="AN10" s="77">
        <f t="shared" si="11"/>
        <v>0</v>
      </c>
      <c r="AO10" s="75"/>
      <c r="AP10" s="75"/>
      <c r="AQ10" s="77">
        <f t="shared" si="12"/>
        <v>0</v>
      </c>
      <c r="AR10" s="75"/>
      <c r="AS10" s="75"/>
      <c r="AT10" s="77">
        <f t="shared" si="13"/>
        <v>0</v>
      </c>
      <c r="AU10" s="75"/>
      <c r="AV10" s="97"/>
      <c r="AW10" s="102"/>
      <c r="AX10" s="75"/>
      <c r="AY10" s="97"/>
    </row>
    <row r="11" spans="1:57" x14ac:dyDescent="0.25">
      <c r="B11" s="105"/>
      <c r="C11" s="60"/>
      <c r="D11" s="60"/>
      <c r="E11" s="61"/>
      <c r="F11" s="60"/>
      <c r="G11" s="77">
        <f t="shared" si="0"/>
        <v>0</v>
      </c>
      <c r="H11" s="75"/>
      <c r="I11" s="75"/>
      <c r="J11" s="77">
        <f t="shared" si="1"/>
        <v>0</v>
      </c>
      <c r="K11" s="75"/>
      <c r="L11" s="75"/>
      <c r="M11" s="77">
        <f t="shared" si="2"/>
        <v>0</v>
      </c>
      <c r="N11" s="75"/>
      <c r="O11" s="75"/>
      <c r="P11" s="77">
        <f t="shared" si="3"/>
        <v>0</v>
      </c>
      <c r="Q11" s="75"/>
      <c r="R11" s="75"/>
      <c r="S11" s="77">
        <f t="shared" si="4"/>
        <v>0</v>
      </c>
      <c r="T11" s="75"/>
      <c r="U11" s="75"/>
      <c r="V11" s="77">
        <f t="shared" si="5"/>
        <v>0</v>
      </c>
      <c r="W11" s="75"/>
      <c r="X11" s="75"/>
      <c r="Y11" s="77">
        <f t="shared" si="6"/>
        <v>0</v>
      </c>
      <c r="Z11" s="75"/>
      <c r="AA11" s="75"/>
      <c r="AB11" s="77">
        <f t="shared" si="7"/>
        <v>0</v>
      </c>
      <c r="AC11" s="75"/>
      <c r="AD11" s="97"/>
      <c r="AE11" s="96">
        <f t="shared" si="8"/>
        <v>0</v>
      </c>
      <c r="AF11" s="75"/>
      <c r="AG11" s="75"/>
      <c r="AH11" s="77">
        <f t="shared" si="9"/>
        <v>0</v>
      </c>
      <c r="AI11" s="75"/>
      <c r="AJ11" s="75"/>
      <c r="AK11" s="77">
        <f t="shared" si="10"/>
        <v>0</v>
      </c>
      <c r="AL11" s="75"/>
      <c r="AM11" s="75"/>
      <c r="AN11" s="77">
        <f t="shared" si="11"/>
        <v>0</v>
      </c>
      <c r="AO11" s="75"/>
      <c r="AP11" s="75"/>
      <c r="AQ11" s="77">
        <f t="shared" si="12"/>
        <v>0</v>
      </c>
      <c r="AR11" s="75"/>
      <c r="AS11" s="75"/>
      <c r="AT11" s="77">
        <f t="shared" si="13"/>
        <v>0</v>
      </c>
      <c r="AU11" s="75"/>
      <c r="AV11" s="97"/>
      <c r="AW11" s="102"/>
      <c r="AX11" s="75"/>
      <c r="AY11" s="97"/>
    </row>
    <row r="12" spans="1:57" x14ac:dyDescent="0.25">
      <c r="B12" s="105"/>
      <c r="C12" s="60"/>
      <c r="D12" s="60"/>
      <c r="E12" s="61"/>
      <c r="F12" s="60"/>
      <c r="G12" s="77">
        <f t="shared" si="0"/>
        <v>0</v>
      </c>
      <c r="H12" s="75"/>
      <c r="I12" s="75"/>
      <c r="J12" s="77">
        <f t="shared" si="1"/>
        <v>0</v>
      </c>
      <c r="K12" s="75"/>
      <c r="L12" s="75"/>
      <c r="M12" s="77">
        <f t="shared" si="2"/>
        <v>0</v>
      </c>
      <c r="N12" s="75"/>
      <c r="O12" s="75"/>
      <c r="P12" s="77">
        <f t="shared" si="3"/>
        <v>0</v>
      </c>
      <c r="Q12" s="75"/>
      <c r="R12" s="75"/>
      <c r="S12" s="77">
        <f t="shared" si="4"/>
        <v>0</v>
      </c>
      <c r="T12" s="75"/>
      <c r="U12" s="75"/>
      <c r="V12" s="77">
        <f t="shared" si="5"/>
        <v>0</v>
      </c>
      <c r="W12" s="75"/>
      <c r="X12" s="75"/>
      <c r="Y12" s="77">
        <f t="shared" si="6"/>
        <v>0</v>
      </c>
      <c r="Z12" s="75"/>
      <c r="AA12" s="75"/>
      <c r="AB12" s="77">
        <f t="shared" si="7"/>
        <v>0</v>
      </c>
      <c r="AC12" s="75"/>
      <c r="AD12" s="97"/>
      <c r="AE12" s="96">
        <f t="shared" si="8"/>
        <v>0</v>
      </c>
      <c r="AF12" s="75"/>
      <c r="AG12" s="75"/>
      <c r="AH12" s="77">
        <f t="shared" si="9"/>
        <v>0</v>
      </c>
      <c r="AI12" s="75"/>
      <c r="AJ12" s="75"/>
      <c r="AK12" s="77">
        <f t="shared" si="10"/>
        <v>0</v>
      </c>
      <c r="AL12" s="75"/>
      <c r="AM12" s="75"/>
      <c r="AN12" s="77">
        <f t="shared" si="11"/>
        <v>0</v>
      </c>
      <c r="AO12" s="75"/>
      <c r="AP12" s="75"/>
      <c r="AQ12" s="77">
        <f t="shared" si="12"/>
        <v>0</v>
      </c>
      <c r="AR12" s="75"/>
      <c r="AS12" s="75"/>
      <c r="AT12" s="77">
        <f t="shared" si="13"/>
        <v>0</v>
      </c>
      <c r="AU12" s="75"/>
      <c r="AV12" s="97"/>
      <c r="AW12" s="102"/>
      <c r="AX12" s="75"/>
      <c r="AY12" s="97"/>
    </row>
    <row r="13" spans="1:57" x14ac:dyDescent="0.25">
      <c r="B13" s="105"/>
      <c r="C13" s="60"/>
      <c r="D13" s="60"/>
      <c r="E13" s="61"/>
      <c r="F13" s="60"/>
      <c r="G13" s="77">
        <f t="shared" si="0"/>
        <v>0</v>
      </c>
      <c r="H13" s="75"/>
      <c r="I13" s="75"/>
      <c r="J13" s="77">
        <f t="shared" si="1"/>
        <v>0</v>
      </c>
      <c r="K13" s="75"/>
      <c r="L13" s="75"/>
      <c r="M13" s="77">
        <f t="shared" si="2"/>
        <v>0</v>
      </c>
      <c r="N13" s="75"/>
      <c r="O13" s="75"/>
      <c r="P13" s="77">
        <f t="shared" si="3"/>
        <v>0</v>
      </c>
      <c r="Q13" s="75"/>
      <c r="R13" s="75"/>
      <c r="S13" s="77">
        <f t="shared" si="4"/>
        <v>0</v>
      </c>
      <c r="T13" s="75"/>
      <c r="U13" s="75"/>
      <c r="V13" s="77">
        <f t="shared" si="5"/>
        <v>0</v>
      </c>
      <c r="W13" s="75"/>
      <c r="X13" s="75"/>
      <c r="Y13" s="77">
        <f t="shared" si="6"/>
        <v>0</v>
      </c>
      <c r="Z13" s="75"/>
      <c r="AA13" s="75"/>
      <c r="AB13" s="77">
        <f t="shared" si="7"/>
        <v>0</v>
      </c>
      <c r="AC13" s="75"/>
      <c r="AD13" s="97"/>
      <c r="AE13" s="96">
        <f t="shared" si="8"/>
        <v>0</v>
      </c>
      <c r="AF13" s="75"/>
      <c r="AG13" s="75"/>
      <c r="AH13" s="77">
        <f t="shared" si="9"/>
        <v>0</v>
      </c>
      <c r="AI13" s="75"/>
      <c r="AJ13" s="75"/>
      <c r="AK13" s="77">
        <f t="shared" si="10"/>
        <v>0</v>
      </c>
      <c r="AL13" s="75"/>
      <c r="AM13" s="75"/>
      <c r="AN13" s="77">
        <f t="shared" si="11"/>
        <v>0</v>
      </c>
      <c r="AO13" s="75"/>
      <c r="AP13" s="75"/>
      <c r="AQ13" s="77">
        <f t="shared" si="12"/>
        <v>0</v>
      </c>
      <c r="AR13" s="75"/>
      <c r="AS13" s="75"/>
      <c r="AT13" s="77">
        <f t="shared" si="13"/>
        <v>0</v>
      </c>
      <c r="AU13" s="75"/>
      <c r="AV13" s="97"/>
      <c r="AW13" s="102"/>
      <c r="AX13" s="75"/>
      <c r="AY13" s="97"/>
    </row>
    <row r="14" spans="1:57" x14ac:dyDescent="0.25">
      <c r="B14" s="105"/>
      <c r="C14" s="60"/>
      <c r="D14" s="60"/>
      <c r="E14" s="61"/>
      <c r="F14" s="60"/>
      <c r="G14" s="77">
        <f t="shared" si="0"/>
        <v>0</v>
      </c>
      <c r="H14" s="75"/>
      <c r="I14" s="75"/>
      <c r="J14" s="77">
        <f t="shared" ref="J14:J16" si="14">K14+L14</f>
        <v>0</v>
      </c>
      <c r="K14" s="75"/>
      <c r="L14" s="75"/>
      <c r="M14" s="77">
        <f t="shared" ref="M14:M16" si="15">N14+O14</f>
        <v>0</v>
      </c>
      <c r="N14" s="75"/>
      <c r="O14" s="75"/>
      <c r="P14" s="77">
        <f t="shared" si="3"/>
        <v>0</v>
      </c>
      <c r="Q14" s="75"/>
      <c r="R14" s="75"/>
      <c r="S14" s="77">
        <f t="shared" si="4"/>
        <v>0</v>
      </c>
      <c r="T14" s="75"/>
      <c r="U14" s="75"/>
      <c r="V14" s="77">
        <f t="shared" si="5"/>
        <v>0</v>
      </c>
      <c r="W14" s="75"/>
      <c r="X14" s="75"/>
      <c r="Y14" s="77">
        <f t="shared" si="6"/>
        <v>0</v>
      </c>
      <c r="Z14" s="75"/>
      <c r="AA14" s="75"/>
      <c r="AB14" s="77">
        <f t="shared" si="7"/>
        <v>0</v>
      </c>
      <c r="AC14" s="75"/>
      <c r="AD14" s="97"/>
      <c r="AE14" s="96">
        <f t="shared" si="8"/>
        <v>0</v>
      </c>
      <c r="AF14" s="75"/>
      <c r="AG14" s="75"/>
      <c r="AH14" s="77">
        <f t="shared" si="9"/>
        <v>0</v>
      </c>
      <c r="AI14" s="75"/>
      <c r="AJ14" s="75"/>
      <c r="AK14" s="77">
        <f t="shared" si="10"/>
        <v>0</v>
      </c>
      <c r="AL14" s="75"/>
      <c r="AM14" s="75"/>
      <c r="AN14" s="77">
        <f t="shared" si="11"/>
        <v>0</v>
      </c>
      <c r="AO14" s="75"/>
      <c r="AP14" s="75"/>
      <c r="AQ14" s="77">
        <f t="shared" si="12"/>
        <v>0</v>
      </c>
      <c r="AR14" s="75"/>
      <c r="AS14" s="75"/>
      <c r="AT14" s="77">
        <f t="shared" si="13"/>
        <v>0</v>
      </c>
      <c r="AU14" s="75"/>
      <c r="AV14" s="97"/>
      <c r="AW14" s="102"/>
      <c r="AX14" s="75"/>
      <c r="AY14" s="97"/>
    </row>
    <row r="15" spans="1:57" x14ac:dyDescent="0.25">
      <c r="B15" s="105"/>
      <c r="C15" s="60"/>
      <c r="D15" s="60"/>
      <c r="E15" s="61"/>
      <c r="F15" s="60"/>
      <c r="G15" s="77">
        <f t="shared" ref="G15:G16" si="16">H15+I15</f>
        <v>0</v>
      </c>
      <c r="H15" s="75"/>
      <c r="I15" s="75"/>
      <c r="J15" s="77">
        <f t="shared" si="14"/>
        <v>0</v>
      </c>
      <c r="K15" s="75"/>
      <c r="L15" s="75"/>
      <c r="M15" s="77">
        <f t="shared" si="15"/>
        <v>0</v>
      </c>
      <c r="N15" s="75"/>
      <c r="O15" s="75"/>
      <c r="P15" s="77">
        <f t="shared" ref="P15:P16" si="17">Q15+R15</f>
        <v>0</v>
      </c>
      <c r="Q15" s="75"/>
      <c r="R15" s="75"/>
      <c r="S15" s="77">
        <f t="shared" si="4"/>
        <v>0</v>
      </c>
      <c r="T15" s="75"/>
      <c r="U15" s="75"/>
      <c r="V15" s="77">
        <f t="shared" si="5"/>
        <v>0</v>
      </c>
      <c r="W15" s="75"/>
      <c r="X15" s="75"/>
      <c r="Y15" s="77">
        <f t="shared" ref="Y15:Y16" si="18">Z15+AA15</f>
        <v>0</v>
      </c>
      <c r="Z15" s="75"/>
      <c r="AA15" s="75"/>
      <c r="AB15" s="77">
        <f t="shared" ref="AB15:AB16" si="19">AC15+AD15</f>
        <v>0</v>
      </c>
      <c r="AC15" s="75"/>
      <c r="AD15" s="97"/>
      <c r="AE15" s="96">
        <f t="shared" si="8"/>
        <v>0</v>
      </c>
      <c r="AF15" s="75"/>
      <c r="AG15" s="75"/>
      <c r="AH15" s="77">
        <f t="shared" si="9"/>
        <v>0</v>
      </c>
      <c r="AI15" s="75"/>
      <c r="AJ15" s="75"/>
      <c r="AK15" s="77">
        <f t="shared" si="10"/>
        <v>0</v>
      </c>
      <c r="AL15" s="75"/>
      <c r="AM15" s="75"/>
      <c r="AN15" s="77">
        <f t="shared" si="11"/>
        <v>0</v>
      </c>
      <c r="AO15" s="75"/>
      <c r="AP15" s="75"/>
      <c r="AQ15" s="77">
        <f t="shared" si="12"/>
        <v>0</v>
      </c>
      <c r="AR15" s="75"/>
      <c r="AS15" s="75"/>
      <c r="AT15" s="77">
        <f t="shared" si="13"/>
        <v>0</v>
      </c>
      <c r="AU15" s="75"/>
      <c r="AV15" s="97"/>
      <c r="AW15" s="102"/>
      <c r="AX15" s="75"/>
      <c r="AY15" s="97"/>
    </row>
    <row r="16" spans="1:57" x14ac:dyDescent="0.25">
      <c r="B16" s="106"/>
      <c r="C16" s="81"/>
      <c r="D16" s="81"/>
      <c r="E16" s="82"/>
      <c r="F16" s="81"/>
      <c r="G16" s="77">
        <f t="shared" si="16"/>
        <v>0</v>
      </c>
      <c r="H16" s="75"/>
      <c r="I16" s="75"/>
      <c r="J16" s="77">
        <f t="shared" si="14"/>
        <v>0</v>
      </c>
      <c r="K16" s="75"/>
      <c r="L16" s="75"/>
      <c r="M16" s="77">
        <f t="shared" si="15"/>
        <v>0</v>
      </c>
      <c r="N16" s="75"/>
      <c r="O16" s="75"/>
      <c r="P16" s="77">
        <f t="shared" si="17"/>
        <v>0</v>
      </c>
      <c r="Q16" s="75"/>
      <c r="R16" s="75"/>
      <c r="S16" s="77">
        <f t="shared" ref="S16" si="20">T16+U16</f>
        <v>0</v>
      </c>
      <c r="T16" s="75"/>
      <c r="U16" s="75"/>
      <c r="V16" s="77">
        <f t="shared" ref="V16" si="21">W16+X16</f>
        <v>0</v>
      </c>
      <c r="W16" s="75"/>
      <c r="X16" s="75"/>
      <c r="Y16" s="77">
        <f t="shared" si="18"/>
        <v>0</v>
      </c>
      <c r="Z16" s="75"/>
      <c r="AA16" s="75"/>
      <c r="AB16" s="77">
        <f t="shared" si="19"/>
        <v>0</v>
      </c>
      <c r="AC16" s="75"/>
      <c r="AD16" s="97"/>
      <c r="AE16" s="96">
        <f t="shared" si="8"/>
        <v>0</v>
      </c>
      <c r="AF16" s="75"/>
      <c r="AG16" s="75"/>
      <c r="AH16" s="77">
        <f t="shared" si="9"/>
        <v>0</v>
      </c>
      <c r="AI16" s="75"/>
      <c r="AJ16" s="75"/>
      <c r="AK16" s="77">
        <f t="shared" si="10"/>
        <v>0</v>
      </c>
      <c r="AL16" s="75"/>
      <c r="AM16" s="75"/>
      <c r="AN16" s="77">
        <f t="shared" si="11"/>
        <v>0</v>
      </c>
      <c r="AO16" s="75"/>
      <c r="AP16" s="75"/>
      <c r="AQ16" s="77">
        <f t="shared" si="12"/>
        <v>0</v>
      </c>
      <c r="AR16" s="75"/>
      <c r="AS16" s="75"/>
      <c r="AT16" s="77">
        <f t="shared" si="13"/>
        <v>0</v>
      </c>
      <c r="AU16" s="75"/>
      <c r="AV16" s="97"/>
      <c r="AW16" s="102"/>
      <c r="AX16" s="75"/>
      <c r="AY16" s="97"/>
    </row>
    <row r="17" spans="1:51" ht="17.25" x14ac:dyDescent="0.25">
      <c r="A17" s="79"/>
      <c r="B17" s="206" t="s">
        <v>82</v>
      </c>
      <c r="C17" s="207"/>
      <c r="D17" s="207"/>
      <c r="E17" s="207"/>
      <c r="F17" s="207"/>
      <c r="G17" s="83">
        <f t="shared" ref="G17:AD17" si="22">SUM(G8:G16)</f>
        <v>0</v>
      </c>
      <c r="H17" s="83">
        <f t="shared" si="22"/>
        <v>0</v>
      </c>
      <c r="I17" s="83">
        <f t="shared" si="22"/>
        <v>0</v>
      </c>
      <c r="J17" s="83">
        <f t="shared" si="22"/>
        <v>0</v>
      </c>
      <c r="K17" s="83">
        <f t="shared" si="22"/>
        <v>0</v>
      </c>
      <c r="L17" s="83">
        <f t="shared" si="22"/>
        <v>0</v>
      </c>
      <c r="M17" s="83">
        <f t="shared" si="22"/>
        <v>0</v>
      </c>
      <c r="N17" s="83">
        <f t="shared" si="22"/>
        <v>0</v>
      </c>
      <c r="O17" s="83">
        <f t="shared" si="22"/>
        <v>0</v>
      </c>
      <c r="P17" s="83">
        <f t="shared" si="22"/>
        <v>0</v>
      </c>
      <c r="Q17" s="83">
        <f t="shared" si="22"/>
        <v>0</v>
      </c>
      <c r="R17" s="83">
        <f t="shared" si="22"/>
        <v>0</v>
      </c>
      <c r="S17" s="83">
        <f t="shared" si="22"/>
        <v>0</v>
      </c>
      <c r="T17" s="83">
        <f t="shared" si="22"/>
        <v>0</v>
      </c>
      <c r="U17" s="83">
        <f t="shared" si="22"/>
        <v>0</v>
      </c>
      <c r="V17" s="83">
        <f t="shared" si="22"/>
        <v>0</v>
      </c>
      <c r="W17" s="83">
        <f t="shared" si="22"/>
        <v>0</v>
      </c>
      <c r="X17" s="83">
        <f t="shared" si="22"/>
        <v>0</v>
      </c>
      <c r="Y17" s="83">
        <f t="shared" si="22"/>
        <v>0</v>
      </c>
      <c r="Z17" s="83">
        <f t="shared" si="22"/>
        <v>0</v>
      </c>
      <c r="AA17" s="83">
        <f t="shared" si="22"/>
        <v>0</v>
      </c>
      <c r="AB17" s="83">
        <f t="shared" si="22"/>
        <v>0</v>
      </c>
      <c r="AC17" s="83">
        <f t="shared" si="22"/>
        <v>0</v>
      </c>
      <c r="AD17" s="98">
        <f t="shared" si="22"/>
        <v>0</v>
      </c>
      <c r="AE17" s="96">
        <f t="shared" ref="AE17:AV17" si="23">SUM(AE8:AE16)</f>
        <v>0</v>
      </c>
      <c r="AF17" s="83">
        <f t="shared" si="23"/>
        <v>0</v>
      </c>
      <c r="AG17" s="83">
        <f t="shared" si="23"/>
        <v>0</v>
      </c>
      <c r="AH17" s="83">
        <f t="shared" si="23"/>
        <v>0</v>
      </c>
      <c r="AI17" s="83">
        <f t="shared" si="23"/>
        <v>0</v>
      </c>
      <c r="AJ17" s="83">
        <f t="shared" si="23"/>
        <v>0</v>
      </c>
      <c r="AK17" s="83">
        <f t="shared" si="23"/>
        <v>0</v>
      </c>
      <c r="AL17" s="83">
        <f t="shared" si="23"/>
        <v>0</v>
      </c>
      <c r="AM17" s="83">
        <f t="shared" si="23"/>
        <v>0</v>
      </c>
      <c r="AN17" s="83">
        <f t="shared" si="23"/>
        <v>0</v>
      </c>
      <c r="AO17" s="83">
        <f t="shared" si="23"/>
        <v>0</v>
      </c>
      <c r="AP17" s="83">
        <f t="shared" si="23"/>
        <v>0</v>
      </c>
      <c r="AQ17" s="83">
        <f t="shared" si="23"/>
        <v>0</v>
      </c>
      <c r="AR17" s="83">
        <f t="shared" si="23"/>
        <v>0</v>
      </c>
      <c r="AS17" s="83">
        <f t="shared" si="23"/>
        <v>0</v>
      </c>
      <c r="AT17" s="83">
        <f t="shared" si="23"/>
        <v>0</v>
      </c>
      <c r="AU17" s="83">
        <f t="shared" si="23"/>
        <v>0</v>
      </c>
      <c r="AV17" s="98">
        <f t="shared" si="23"/>
        <v>0</v>
      </c>
      <c r="AW17" s="96" t="s">
        <v>87</v>
      </c>
      <c r="AX17" s="83" t="s">
        <v>87</v>
      </c>
      <c r="AY17" s="98" t="s">
        <v>87</v>
      </c>
    </row>
    <row r="18" spans="1:51" x14ac:dyDescent="0.25">
      <c r="B18" s="206" t="s">
        <v>52</v>
      </c>
      <c r="C18" s="207"/>
      <c r="D18" s="207"/>
      <c r="E18" s="207"/>
      <c r="F18" s="207"/>
      <c r="G18" s="83">
        <f t="shared" ref="G18:AD18" si="24">SUMIF($E8:$E16,"Վարկային ծրագիր",G8:G16)</f>
        <v>0</v>
      </c>
      <c r="H18" s="83">
        <f t="shared" si="24"/>
        <v>0</v>
      </c>
      <c r="I18" s="83">
        <f t="shared" si="24"/>
        <v>0</v>
      </c>
      <c r="J18" s="83">
        <f t="shared" si="24"/>
        <v>0</v>
      </c>
      <c r="K18" s="83">
        <f t="shared" si="24"/>
        <v>0</v>
      </c>
      <c r="L18" s="83">
        <f t="shared" si="24"/>
        <v>0</v>
      </c>
      <c r="M18" s="83">
        <f t="shared" si="24"/>
        <v>0</v>
      </c>
      <c r="N18" s="83">
        <f t="shared" si="24"/>
        <v>0</v>
      </c>
      <c r="O18" s="83">
        <f t="shared" si="24"/>
        <v>0</v>
      </c>
      <c r="P18" s="83">
        <f t="shared" si="24"/>
        <v>0</v>
      </c>
      <c r="Q18" s="83">
        <f t="shared" si="24"/>
        <v>0</v>
      </c>
      <c r="R18" s="83">
        <f t="shared" si="24"/>
        <v>0</v>
      </c>
      <c r="S18" s="83">
        <f t="shared" si="24"/>
        <v>0</v>
      </c>
      <c r="T18" s="83">
        <f t="shared" si="24"/>
        <v>0</v>
      </c>
      <c r="U18" s="83">
        <f t="shared" si="24"/>
        <v>0</v>
      </c>
      <c r="V18" s="83">
        <f t="shared" si="24"/>
        <v>0</v>
      </c>
      <c r="W18" s="83">
        <f t="shared" si="24"/>
        <v>0</v>
      </c>
      <c r="X18" s="83">
        <f t="shared" si="24"/>
        <v>0</v>
      </c>
      <c r="Y18" s="83">
        <f t="shared" si="24"/>
        <v>0</v>
      </c>
      <c r="Z18" s="83">
        <f t="shared" si="24"/>
        <v>0</v>
      </c>
      <c r="AA18" s="83">
        <f t="shared" si="24"/>
        <v>0</v>
      </c>
      <c r="AB18" s="83">
        <f t="shared" si="24"/>
        <v>0</v>
      </c>
      <c r="AC18" s="83">
        <f t="shared" si="24"/>
        <v>0</v>
      </c>
      <c r="AD18" s="98">
        <f t="shared" si="24"/>
        <v>0</v>
      </c>
      <c r="AE18" s="96">
        <f t="shared" ref="AE18:AV18" si="25">SUMIF($E8:$E16,"Վարկային ծրագիր",AE8:AE16)</f>
        <v>0</v>
      </c>
      <c r="AF18" s="83">
        <f t="shared" si="25"/>
        <v>0</v>
      </c>
      <c r="AG18" s="83">
        <f t="shared" si="25"/>
        <v>0</v>
      </c>
      <c r="AH18" s="83">
        <f t="shared" si="25"/>
        <v>0</v>
      </c>
      <c r="AI18" s="83">
        <f t="shared" si="25"/>
        <v>0</v>
      </c>
      <c r="AJ18" s="83">
        <f t="shared" si="25"/>
        <v>0</v>
      </c>
      <c r="AK18" s="83">
        <f t="shared" si="25"/>
        <v>0</v>
      </c>
      <c r="AL18" s="83">
        <f t="shared" si="25"/>
        <v>0</v>
      </c>
      <c r="AM18" s="83">
        <f t="shared" si="25"/>
        <v>0</v>
      </c>
      <c r="AN18" s="83">
        <f t="shared" si="25"/>
        <v>0</v>
      </c>
      <c r="AO18" s="83">
        <f t="shared" si="25"/>
        <v>0</v>
      </c>
      <c r="AP18" s="83">
        <f t="shared" si="25"/>
        <v>0</v>
      </c>
      <c r="AQ18" s="83">
        <f t="shared" si="25"/>
        <v>0</v>
      </c>
      <c r="AR18" s="83">
        <f t="shared" si="25"/>
        <v>0</v>
      </c>
      <c r="AS18" s="83">
        <f t="shared" si="25"/>
        <v>0</v>
      </c>
      <c r="AT18" s="83">
        <f t="shared" si="25"/>
        <v>0</v>
      </c>
      <c r="AU18" s="83">
        <f t="shared" si="25"/>
        <v>0</v>
      </c>
      <c r="AV18" s="98">
        <f t="shared" si="25"/>
        <v>0</v>
      </c>
      <c r="AW18" s="96" t="s">
        <v>87</v>
      </c>
      <c r="AX18" s="83" t="s">
        <v>87</v>
      </c>
      <c r="AY18" s="98" t="s">
        <v>87</v>
      </c>
    </row>
    <row r="19" spans="1:51" x14ac:dyDescent="0.25">
      <c r="B19" s="206" t="s">
        <v>53</v>
      </c>
      <c r="C19" s="207"/>
      <c r="D19" s="207"/>
      <c r="E19" s="207"/>
      <c r="F19" s="207"/>
      <c r="G19" s="83">
        <f t="shared" ref="G19:AD19" si="26">SUMIF($E8:$E16,"Դրամաշնորհային ծրագիր",G8:G16)</f>
        <v>0</v>
      </c>
      <c r="H19" s="83">
        <f t="shared" si="26"/>
        <v>0</v>
      </c>
      <c r="I19" s="83">
        <f t="shared" si="26"/>
        <v>0</v>
      </c>
      <c r="J19" s="83">
        <f t="shared" si="26"/>
        <v>0</v>
      </c>
      <c r="K19" s="83">
        <f t="shared" si="26"/>
        <v>0</v>
      </c>
      <c r="L19" s="83">
        <f t="shared" si="26"/>
        <v>0</v>
      </c>
      <c r="M19" s="83">
        <f t="shared" si="26"/>
        <v>0</v>
      </c>
      <c r="N19" s="83">
        <f t="shared" si="26"/>
        <v>0</v>
      </c>
      <c r="O19" s="83">
        <f t="shared" si="26"/>
        <v>0</v>
      </c>
      <c r="P19" s="83">
        <f t="shared" si="26"/>
        <v>0</v>
      </c>
      <c r="Q19" s="83">
        <f t="shared" si="26"/>
        <v>0</v>
      </c>
      <c r="R19" s="83">
        <f t="shared" si="26"/>
        <v>0</v>
      </c>
      <c r="S19" s="83">
        <f t="shared" si="26"/>
        <v>0</v>
      </c>
      <c r="T19" s="83">
        <f t="shared" si="26"/>
        <v>0</v>
      </c>
      <c r="U19" s="83">
        <f t="shared" si="26"/>
        <v>0</v>
      </c>
      <c r="V19" s="83">
        <f t="shared" si="26"/>
        <v>0</v>
      </c>
      <c r="W19" s="83">
        <f t="shared" si="26"/>
        <v>0</v>
      </c>
      <c r="X19" s="83">
        <f t="shared" si="26"/>
        <v>0</v>
      </c>
      <c r="Y19" s="83">
        <f t="shared" si="26"/>
        <v>0</v>
      </c>
      <c r="Z19" s="83">
        <f t="shared" si="26"/>
        <v>0</v>
      </c>
      <c r="AA19" s="83">
        <f t="shared" si="26"/>
        <v>0</v>
      </c>
      <c r="AB19" s="83">
        <f t="shared" si="26"/>
        <v>0</v>
      </c>
      <c r="AC19" s="83">
        <f t="shared" si="26"/>
        <v>0</v>
      </c>
      <c r="AD19" s="98">
        <f t="shared" si="26"/>
        <v>0</v>
      </c>
      <c r="AE19" s="96">
        <f t="shared" ref="AE19:AV19" si="27">SUMIF($E8:$E16,"Դրամաշնորհային ծրագիր",AE8:AE16)</f>
        <v>0</v>
      </c>
      <c r="AF19" s="83">
        <f t="shared" si="27"/>
        <v>0</v>
      </c>
      <c r="AG19" s="83">
        <f t="shared" si="27"/>
        <v>0</v>
      </c>
      <c r="AH19" s="83">
        <f t="shared" si="27"/>
        <v>0</v>
      </c>
      <c r="AI19" s="83">
        <f t="shared" si="27"/>
        <v>0</v>
      </c>
      <c r="AJ19" s="83">
        <f t="shared" si="27"/>
        <v>0</v>
      </c>
      <c r="AK19" s="83">
        <f t="shared" si="27"/>
        <v>0</v>
      </c>
      <c r="AL19" s="83">
        <f t="shared" si="27"/>
        <v>0</v>
      </c>
      <c r="AM19" s="83">
        <f t="shared" si="27"/>
        <v>0</v>
      </c>
      <c r="AN19" s="83">
        <f t="shared" si="27"/>
        <v>0</v>
      </c>
      <c r="AO19" s="83">
        <f t="shared" si="27"/>
        <v>0</v>
      </c>
      <c r="AP19" s="83">
        <f t="shared" si="27"/>
        <v>0</v>
      </c>
      <c r="AQ19" s="83">
        <f t="shared" si="27"/>
        <v>0</v>
      </c>
      <c r="AR19" s="83">
        <f t="shared" si="27"/>
        <v>0</v>
      </c>
      <c r="AS19" s="83">
        <f t="shared" si="27"/>
        <v>0</v>
      </c>
      <c r="AT19" s="83">
        <f t="shared" si="27"/>
        <v>0</v>
      </c>
      <c r="AU19" s="83">
        <f t="shared" si="27"/>
        <v>0</v>
      </c>
      <c r="AV19" s="98">
        <f t="shared" si="27"/>
        <v>0</v>
      </c>
      <c r="AW19" s="96" t="s">
        <v>87</v>
      </c>
      <c r="AX19" s="83" t="s">
        <v>87</v>
      </c>
      <c r="AY19" s="98" t="s">
        <v>87</v>
      </c>
    </row>
    <row r="20" spans="1:51" ht="15.75" thickBot="1" x14ac:dyDescent="0.3">
      <c r="B20" s="203" t="s">
        <v>83</v>
      </c>
      <c r="C20" s="204"/>
      <c r="D20" s="204"/>
      <c r="E20" s="204"/>
      <c r="F20" s="204"/>
      <c r="G20" s="100">
        <f t="shared" ref="G20:AD20" si="28">SUMIF($E8:$E16,"Ենթավարկային ծրագիր",G8:G16)</f>
        <v>0</v>
      </c>
      <c r="H20" s="100">
        <f t="shared" si="28"/>
        <v>0</v>
      </c>
      <c r="I20" s="100">
        <f t="shared" si="28"/>
        <v>0</v>
      </c>
      <c r="J20" s="100">
        <f t="shared" si="28"/>
        <v>0</v>
      </c>
      <c r="K20" s="100">
        <f t="shared" si="28"/>
        <v>0</v>
      </c>
      <c r="L20" s="100">
        <f t="shared" si="28"/>
        <v>0</v>
      </c>
      <c r="M20" s="100">
        <f t="shared" si="28"/>
        <v>0</v>
      </c>
      <c r="N20" s="100">
        <f t="shared" si="28"/>
        <v>0</v>
      </c>
      <c r="O20" s="100">
        <f t="shared" si="28"/>
        <v>0</v>
      </c>
      <c r="P20" s="100">
        <f t="shared" si="28"/>
        <v>0</v>
      </c>
      <c r="Q20" s="100">
        <f t="shared" si="28"/>
        <v>0</v>
      </c>
      <c r="R20" s="100">
        <f t="shared" si="28"/>
        <v>0</v>
      </c>
      <c r="S20" s="100">
        <f t="shared" si="28"/>
        <v>0</v>
      </c>
      <c r="T20" s="100">
        <f t="shared" si="28"/>
        <v>0</v>
      </c>
      <c r="U20" s="100">
        <f t="shared" si="28"/>
        <v>0</v>
      </c>
      <c r="V20" s="100">
        <f t="shared" si="28"/>
        <v>0</v>
      </c>
      <c r="W20" s="100">
        <f t="shared" si="28"/>
        <v>0</v>
      </c>
      <c r="X20" s="100">
        <f t="shared" si="28"/>
        <v>0</v>
      </c>
      <c r="Y20" s="100">
        <f t="shared" si="28"/>
        <v>0</v>
      </c>
      <c r="Z20" s="100">
        <f t="shared" si="28"/>
        <v>0</v>
      </c>
      <c r="AA20" s="100">
        <f t="shared" si="28"/>
        <v>0</v>
      </c>
      <c r="AB20" s="100">
        <f t="shared" si="28"/>
        <v>0</v>
      </c>
      <c r="AC20" s="100">
        <f t="shared" si="28"/>
        <v>0</v>
      </c>
      <c r="AD20" s="101">
        <f t="shared" si="28"/>
        <v>0</v>
      </c>
      <c r="AE20" s="99">
        <f t="shared" ref="AE20:AV20" si="29">SUMIF($E8:$E16,"Ենթավարկային ծրագիր",AE8:AE16)</f>
        <v>0</v>
      </c>
      <c r="AF20" s="100">
        <f t="shared" si="29"/>
        <v>0</v>
      </c>
      <c r="AG20" s="100">
        <f t="shared" si="29"/>
        <v>0</v>
      </c>
      <c r="AH20" s="100">
        <f t="shared" si="29"/>
        <v>0</v>
      </c>
      <c r="AI20" s="100">
        <f t="shared" si="29"/>
        <v>0</v>
      </c>
      <c r="AJ20" s="100">
        <f t="shared" si="29"/>
        <v>0</v>
      </c>
      <c r="AK20" s="100">
        <f t="shared" si="29"/>
        <v>0</v>
      </c>
      <c r="AL20" s="100">
        <f t="shared" si="29"/>
        <v>0</v>
      </c>
      <c r="AM20" s="100">
        <f t="shared" si="29"/>
        <v>0</v>
      </c>
      <c r="AN20" s="100">
        <f t="shared" si="29"/>
        <v>0</v>
      </c>
      <c r="AO20" s="100">
        <f t="shared" si="29"/>
        <v>0</v>
      </c>
      <c r="AP20" s="100">
        <f t="shared" si="29"/>
        <v>0</v>
      </c>
      <c r="AQ20" s="100">
        <f t="shared" si="29"/>
        <v>0</v>
      </c>
      <c r="AR20" s="100">
        <f t="shared" si="29"/>
        <v>0</v>
      </c>
      <c r="AS20" s="100">
        <f t="shared" si="29"/>
        <v>0</v>
      </c>
      <c r="AT20" s="100">
        <f t="shared" si="29"/>
        <v>0</v>
      </c>
      <c r="AU20" s="100">
        <f t="shared" si="29"/>
        <v>0</v>
      </c>
      <c r="AV20" s="101">
        <f t="shared" si="29"/>
        <v>0</v>
      </c>
      <c r="AW20" s="99" t="s">
        <v>87</v>
      </c>
      <c r="AX20" s="100" t="s">
        <v>87</v>
      </c>
      <c r="AY20" s="101" t="s">
        <v>87</v>
      </c>
    </row>
    <row r="27" spans="1:51" ht="57" customHeight="1" x14ac:dyDescent="0.25"/>
    <row r="28" spans="1:51" ht="36.75" customHeight="1" x14ac:dyDescent="0.25"/>
    <row r="32" spans="1:51" ht="15" customHeight="1" x14ac:dyDescent="0.25"/>
    <row r="33" ht="15" customHeight="1" x14ac:dyDescent="0.25"/>
  </sheetData>
  <mergeCells count="27">
    <mergeCell ref="AY5:AY7"/>
    <mergeCell ref="J5:L6"/>
    <mergeCell ref="M5:O6"/>
    <mergeCell ref="P5:R6"/>
    <mergeCell ref="S5:U6"/>
    <mergeCell ref="AB6:AD6"/>
    <mergeCell ref="V6:X6"/>
    <mergeCell ref="AW5:AW7"/>
    <mergeCell ref="AX5:AX7"/>
    <mergeCell ref="AH6:AJ6"/>
    <mergeCell ref="AK6:AM6"/>
    <mergeCell ref="AN6:AP6"/>
    <mergeCell ref="AT6:AV6"/>
    <mergeCell ref="AE5:AG6"/>
    <mergeCell ref="AQ6:AS6"/>
    <mergeCell ref="AH5:AV5"/>
    <mergeCell ref="B20:F20"/>
    <mergeCell ref="Y6:AA6"/>
    <mergeCell ref="E5:E7"/>
    <mergeCell ref="B17:F17"/>
    <mergeCell ref="B18:F18"/>
    <mergeCell ref="B19:F19"/>
    <mergeCell ref="V5:AD5"/>
    <mergeCell ref="D5:D7"/>
    <mergeCell ref="F5:F7"/>
    <mergeCell ref="B5:C6"/>
    <mergeCell ref="G5:I6"/>
  </mergeCells>
  <dataValidations count="1">
    <dataValidation type="list" allowBlank="1" showInputMessage="1" showErrorMessage="1" sqref="E8:E16">
      <formula1>$BE$1:$BE$3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>
      <selection activeCell="AB16" sqref="AB16"/>
    </sheetView>
  </sheetViews>
  <sheetFormatPr defaultRowHeight="15" x14ac:dyDescent="0.25"/>
  <cols>
    <col min="2" max="2" width="10.7109375" customWidth="1"/>
    <col min="3" max="3" width="12.7109375" customWidth="1"/>
    <col min="4" max="4" width="26.28515625" customWidth="1"/>
    <col min="5" max="5" width="5.28515625" customWidth="1"/>
    <col min="6" max="6" width="5.7109375" bestFit="1" customWidth="1"/>
    <col min="7" max="7" width="6" customWidth="1"/>
    <col min="8" max="8" width="5.28515625" customWidth="1"/>
    <col min="9" max="9" width="5.140625" customWidth="1"/>
    <col min="10" max="10" width="5.7109375" customWidth="1"/>
    <col min="11" max="13" width="5.5703125" customWidth="1"/>
    <col min="14" max="14" width="7" customWidth="1"/>
    <col min="15" max="15" width="5.140625" customWidth="1"/>
    <col min="16" max="16" width="4.85546875" customWidth="1"/>
    <col min="17" max="17" width="5.28515625" customWidth="1"/>
    <col min="18" max="18" width="5.85546875" customWidth="1"/>
    <col min="19" max="19" width="6.140625" customWidth="1"/>
    <col min="25" max="25" width="6.42578125" hidden="1" customWidth="1"/>
    <col min="26" max="26" width="3" hidden="1" customWidth="1"/>
    <col min="27" max="27" width="9.140625" hidden="1" customWidth="1"/>
  </cols>
  <sheetData>
    <row r="1" spans="1:25" ht="17.25" x14ac:dyDescent="0.25">
      <c r="A1" s="5" t="s">
        <v>109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Y1" t="s">
        <v>105</v>
      </c>
    </row>
    <row r="2" spans="1:25" ht="17.25" x14ac:dyDescent="0.25">
      <c r="A2" s="5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Y2" t="s">
        <v>106</v>
      </c>
    </row>
    <row r="3" spans="1:25" ht="17.25" x14ac:dyDescent="0.25">
      <c r="A3" s="5" t="s">
        <v>193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Y3" t="s">
        <v>107</v>
      </c>
    </row>
    <row r="4" spans="1:25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25" ht="15" customHeight="1" x14ac:dyDescent="0.25">
      <c r="B5" s="194" t="s">
        <v>30</v>
      </c>
      <c r="C5" s="194"/>
      <c r="D5" s="194" t="s">
        <v>108</v>
      </c>
      <c r="E5" s="194" t="s">
        <v>111</v>
      </c>
      <c r="F5" s="194"/>
      <c r="G5" s="194"/>
      <c r="H5" s="194" t="s">
        <v>110</v>
      </c>
      <c r="I5" s="194"/>
      <c r="J5" s="194"/>
      <c r="K5" s="194" t="s">
        <v>40</v>
      </c>
      <c r="L5" s="194"/>
      <c r="M5" s="194"/>
      <c r="N5" s="194"/>
      <c r="O5" s="194"/>
      <c r="P5" s="194"/>
      <c r="Q5" s="194"/>
      <c r="R5" s="194"/>
      <c r="S5" s="194"/>
    </row>
    <row r="6" spans="1:25" ht="23.25" customHeight="1" x14ac:dyDescent="0.25">
      <c r="B6" s="194"/>
      <c r="C6" s="194"/>
      <c r="D6" s="194"/>
      <c r="E6" s="194"/>
      <c r="F6" s="194"/>
      <c r="G6" s="194"/>
      <c r="H6" s="194"/>
      <c r="I6" s="194"/>
      <c r="J6" s="194"/>
      <c r="K6" s="194" t="s">
        <v>20</v>
      </c>
      <c r="L6" s="194"/>
      <c r="M6" s="194"/>
      <c r="N6" s="194" t="s">
        <v>25</v>
      </c>
      <c r="O6" s="194"/>
      <c r="P6" s="194"/>
      <c r="Q6" s="194" t="s">
        <v>29</v>
      </c>
      <c r="R6" s="194"/>
      <c r="S6" s="194"/>
    </row>
    <row r="7" spans="1:25" ht="126" customHeight="1" x14ac:dyDescent="0.25">
      <c r="B7" s="20" t="s">
        <v>6</v>
      </c>
      <c r="C7" s="20" t="s">
        <v>54</v>
      </c>
      <c r="D7" s="194"/>
      <c r="E7" s="17" t="s">
        <v>34</v>
      </c>
      <c r="F7" s="17" t="s">
        <v>47</v>
      </c>
      <c r="G7" s="17" t="s">
        <v>48</v>
      </c>
      <c r="H7" s="17" t="s">
        <v>34</v>
      </c>
      <c r="I7" s="17" t="s">
        <v>47</v>
      </c>
      <c r="J7" s="17" t="s">
        <v>48</v>
      </c>
      <c r="K7" s="17" t="s">
        <v>34</v>
      </c>
      <c r="L7" s="17" t="s">
        <v>47</v>
      </c>
      <c r="M7" s="17" t="s">
        <v>48</v>
      </c>
      <c r="N7" s="17" t="s">
        <v>34</v>
      </c>
      <c r="O7" s="17" t="s">
        <v>47</v>
      </c>
      <c r="P7" s="17" t="s">
        <v>48</v>
      </c>
      <c r="Q7" s="17" t="s">
        <v>34</v>
      </c>
      <c r="R7" s="17" t="s">
        <v>47</v>
      </c>
      <c r="S7" s="17" t="s">
        <v>48</v>
      </c>
    </row>
    <row r="8" spans="1:25" x14ac:dyDescent="0.25">
      <c r="B8" s="60"/>
      <c r="C8" s="60"/>
      <c r="D8" s="60"/>
      <c r="E8" s="63">
        <f>F8+G8</f>
        <v>0</v>
      </c>
      <c r="F8" s="68"/>
      <c r="G8" s="68"/>
      <c r="H8" s="63">
        <f>I8+J8</f>
        <v>0</v>
      </c>
      <c r="I8" s="68"/>
      <c r="J8" s="68"/>
      <c r="K8" s="63">
        <f>L8+M8</f>
        <v>0</v>
      </c>
      <c r="L8" s="68"/>
      <c r="M8" s="68"/>
      <c r="N8" s="63">
        <f>O8+P8</f>
        <v>0</v>
      </c>
      <c r="O8" s="68"/>
      <c r="P8" s="68"/>
      <c r="Q8" s="63">
        <f>R8+S8</f>
        <v>0</v>
      </c>
      <c r="R8" s="68"/>
      <c r="S8" s="68"/>
    </row>
    <row r="9" spans="1:25" x14ac:dyDescent="0.25">
      <c r="B9" s="60"/>
      <c r="C9" s="60"/>
      <c r="D9" s="60"/>
      <c r="E9" s="63">
        <f t="shared" ref="E9:E16" si="0">F9+G9</f>
        <v>0</v>
      </c>
      <c r="F9" s="68"/>
      <c r="G9" s="68"/>
      <c r="H9" s="63">
        <f t="shared" ref="H9:H16" si="1">I9+J9</f>
        <v>0</v>
      </c>
      <c r="I9" s="68"/>
      <c r="J9" s="68"/>
      <c r="K9" s="63">
        <f t="shared" ref="K9:K16" si="2">L9+M9</f>
        <v>0</v>
      </c>
      <c r="L9" s="68"/>
      <c r="M9" s="68"/>
      <c r="N9" s="63">
        <f t="shared" ref="N9:N16" si="3">O9+P9</f>
        <v>0</v>
      </c>
      <c r="O9" s="68"/>
      <c r="P9" s="68"/>
      <c r="Q9" s="63">
        <f t="shared" ref="Q9:Q16" si="4">R9+S9</f>
        <v>0</v>
      </c>
      <c r="R9" s="68"/>
      <c r="S9" s="68"/>
    </row>
    <row r="10" spans="1:25" x14ac:dyDescent="0.25">
      <c r="B10" s="60"/>
      <c r="C10" s="60"/>
      <c r="D10" s="60"/>
      <c r="E10" s="63">
        <f t="shared" si="0"/>
        <v>0</v>
      </c>
      <c r="F10" s="68"/>
      <c r="G10" s="68"/>
      <c r="H10" s="63">
        <f t="shared" si="1"/>
        <v>0</v>
      </c>
      <c r="I10" s="68"/>
      <c r="J10" s="68"/>
      <c r="K10" s="63">
        <f t="shared" si="2"/>
        <v>0</v>
      </c>
      <c r="L10" s="68"/>
      <c r="M10" s="68"/>
      <c r="N10" s="63">
        <f t="shared" si="3"/>
        <v>0</v>
      </c>
      <c r="O10" s="68"/>
      <c r="P10" s="68"/>
      <c r="Q10" s="63">
        <f t="shared" si="4"/>
        <v>0</v>
      </c>
      <c r="R10" s="68"/>
      <c r="S10" s="68"/>
    </row>
    <row r="11" spans="1:25" x14ac:dyDescent="0.25">
      <c r="B11" s="60"/>
      <c r="C11" s="60"/>
      <c r="D11" s="60"/>
      <c r="E11" s="63">
        <f t="shared" si="0"/>
        <v>0</v>
      </c>
      <c r="F11" s="68"/>
      <c r="G11" s="68"/>
      <c r="H11" s="63">
        <f t="shared" si="1"/>
        <v>0</v>
      </c>
      <c r="I11" s="68"/>
      <c r="J11" s="68"/>
      <c r="K11" s="63">
        <f t="shared" si="2"/>
        <v>0</v>
      </c>
      <c r="L11" s="68"/>
      <c r="M11" s="68"/>
      <c r="N11" s="63">
        <f t="shared" si="3"/>
        <v>0</v>
      </c>
      <c r="O11" s="68"/>
      <c r="P11" s="68"/>
      <c r="Q11" s="63">
        <f t="shared" si="4"/>
        <v>0</v>
      </c>
      <c r="R11" s="68"/>
      <c r="S11" s="68"/>
    </row>
    <row r="12" spans="1:25" x14ac:dyDescent="0.25">
      <c r="B12" s="60"/>
      <c r="C12" s="60"/>
      <c r="D12" s="60"/>
      <c r="E12" s="63">
        <f t="shared" si="0"/>
        <v>0</v>
      </c>
      <c r="F12" s="68"/>
      <c r="G12" s="68"/>
      <c r="H12" s="63">
        <f t="shared" si="1"/>
        <v>0</v>
      </c>
      <c r="I12" s="68"/>
      <c r="J12" s="68"/>
      <c r="K12" s="63">
        <f t="shared" si="2"/>
        <v>0</v>
      </c>
      <c r="L12" s="68"/>
      <c r="M12" s="68"/>
      <c r="N12" s="63">
        <f t="shared" si="3"/>
        <v>0</v>
      </c>
      <c r="O12" s="68"/>
      <c r="P12" s="68"/>
      <c r="Q12" s="63">
        <f t="shared" si="4"/>
        <v>0</v>
      </c>
      <c r="R12" s="68"/>
      <c r="S12" s="68"/>
    </row>
    <row r="13" spans="1:25" x14ac:dyDescent="0.25">
      <c r="B13" s="60"/>
      <c r="C13" s="60"/>
      <c r="D13" s="60"/>
      <c r="E13" s="63">
        <f t="shared" si="0"/>
        <v>0</v>
      </c>
      <c r="F13" s="68"/>
      <c r="G13" s="68"/>
      <c r="H13" s="63">
        <f t="shared" si="1"/>
        <v>0</v>
      </c>
      <c r="I13" s="68"/>
      <c r="J13" s="68"/>
      <c r="K13" s="63">
        <f t="shared" si="2"/>
        <v>0</v>
      </c>
      <c r="L13" s="68"/>
      <c r="M13" s="68"/>
      <c r="N13" s="63">
        <f t="shared" si="3"/>
        <v>0</v>
      </c>
      <c r="O13" s="68"/>
      <c r="P13" s="68"/>
      <c r="Q13" s="63">
        <f t="shared" si="4"/>
        <v>0</v>
      </c>
      <c r="R13" s="68"/>
      <c r="S13" s="68"/>
    </row>
    <row r="14" spans="1:25" x14ac:dyDescent="0.25">
      <c r="B14" s="60"/>
      <c r="C14" s="60"/>
      <c r="D14" s="60"/>
      <c r="E14" s="63">
        <f t="shared" si="0"/>
        <v>0</v>
      </c>
      <c r="F14" s="68"/>
      <c r="G14" s="68"/>
      <c r="H14" s="63">
        <f t="shared" si="1"/>
        <v>0</v>
      </c>
      <c r="I14" s="68"/>
      <c r="J14" s="68"/>
      <c r="K14" s="63">
        <f t="shared" si="2"/>
        <v>0</v>
      </c>
      <c r="L14" s="68"/>
      <c r="M14" s="68"/>
      <c r="N14" s="63">
        <f t="shared" si="3"/>
        <v>0</v>
      </c>
      <c r="O14" s="68"/>
      <c r="P14" s="68"/>
      <c r="Q14" s="63">
        <f t="shared" si="4"/>
        <v>0</v>
      </c>
      <c r="R14" s="68"/>
      <c r="S14" s="68"/>
    </row>
    <row r="15" spans="1:25" x14ac:dyDescent="0.25">
      <c r="B15" s="60"/>
      <c r="C15" s="60"/>
      <c r="D15" s="60"/>
      <c r="E15" s="63">
        <f t="shared" si="0"/>
        <v>0</v>
      </c>
      <c r="F15" s="68"/>
      <c r="G15" s="68"/>
      <c r="H15" s="63">
        <f t="shared" si="1"/>
        <v>0</v>
      </c>
      <c r="I15" s="68"/>
      <c r="J15" s="68"/>
      <c r="K15" s="63">
        <f t="shared" si="2"/>
        <v>0</v>
      </c>
      <c r="L15" s="68"/>
      <c r="M15" s="68"/>
      <c r="N15" s="63">
        <f t="shared" si="3"/>
        <v>0</v>
      </c>
      <c r="O15" s="68"/>
      <c r="P15" s="68"/>
      <c r="Q15" s="63">
        <f t="shared" si="4"/>
        <v>0</v>
      </c>
      <c r="R15" s="68"/>
      <c r="S15" s="68"/>
    </row>
    <row r="16" spans="1:25" x14ac:dyDescent="0.25">
      <c r="B16" s="81"/>
      <c r="C16" s="81"/>
      <c r="D16" s="81"/>
      <c r="E16" s="63">
        <f t="shared" si="0"/>
        <v>0</v>
      </c>
      <c r="F16" s="68"/>
      <c r="G16" s="68"/>
      <c r="H16" s="63">
        <f t="shared" si="1"/>
        <v>0</v>
      </c>
      <c r="I16" s="68"/>
      <c r="J16" s="68"/>
      <c r="K16" s="63">
        <f t="shared" si="2"/>
        <v>0</v>
      </c>
      <c r="L16" s="68"/>
      <c r="M16" s="68"/>
      <c r="N16" s="63">
        <f t="shared" si="3"/>
        <v>0</v>
      </c>
      <c r="O16" s="68"/>
      <c r="P16" s="68"/>
      <c r="Q16" s="63">
        <f t="shared" si="4"/>
        <v>0</v>
      </c>
      <c r="R16" s="68"/>
      <c r="S16" s="68"/>
    </row>
    <row r="17" spans="1:19" ht="17.25" customHeight="1" x14ac:dyDescent="0.25">
      <c r="A17" s="79"/>
      <c r="B17" s="195" t="s">
        <v>34</v>
      </c>
      <c r="C17" s="196"/>
      <c r="D17" s="197"/>
      <c r="E17" s="83">
        <f t="shared" ref="E17:J17" si="5">SUM(A8:A16)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>SUM(G8:G16)</f>
        <v>0</v>
      </c>
      <c r="L17" s="83">
        <f t="shared" ref="L17" si="6">SUM(H8:H16)</f>
        <v>0</v>
      </c>
      <c r="M17" s="83">
        <f t="shared" ref="M17" si="7">SUM(I8:I16)</f>
        <v>0</v>
      </c>
      <c r="N17" s="83">
        <f t="shared" ref="N17" si="8">SUM(J8:J16)</f>
        <v>0</v>
      </c>
      <c r="O17" s="83">
        <f t="shared" ref="O17" si="9">SUM(K8:K16)</f>
        <v>0</v>
      </c>
      <c r="P17" s="83">
        <f t="shared" ref="P17" si="10">SUM(L8:L16)</f>
        <v>0</v>
      </c>
      <c r="Q17" s="83">
        <f t="shared" ref="Q17:R17" si="11">SUM(M8:M16)</f>
        <v>0</v>
      </c>
      <c r="R17" s="83">
        <f t="shared" si="11"/>
        <v>0</v>
      </c>
      <c r="S17" s="83">
        <f t="shared" ref="S17" si="12">SUM(O8:O16)</f>
        <v>0</v>
      </c>
    </row>
    <row r="23" spans="1:19" ht="57" customHeight="1" x14ac:dyDescent="0.25"/>
    <row r="24" spans="1:19" ht="36.75" customHeight="1" x14ac:dyDescent="0.25"/>
    <row r="28" spans="1:19" ht="15" customHeight="1" x14ac:dyDescent="0.25"/>
    <row r="29" spans="1:19" ht="15" customHeight="1" x14ac:dyDescent="0.25"/>
  </sheetData>
  <mergeCells count="10">
    <mergeCell ref="A4:S4"/>
    <mergeCell ref="B17:D17"/>
    <mergeCell ref="K6:M6"/>
    <mergeCell ref="N6:P6"/>
    <mergeCell ref="Q6:S6"/>
    <mergeCell ref="E5:G6"/>
    <mergeCell ref="H5:J6"/>
    <mergeCell ref="K5:S5"/>
    <mergeCell ref="B5:C6"/>
    <mergeCell ref="D5:D7"/>
  </mergeCells>
  <pageMargins left="0.7" right="0.7" top="0.75" bottom="0.75" header="0.3" footer="0.3"/>
  <pageSetup paperSize="9"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4"/>
  <sheetViews>
    <sheetView workbookViewId="0">
      <selection activeCell="F9" sqref="F9"/>
    </sheetView>
  </sheetViews>
  <sheetFormatPr defaultRowHeight="15" x14ac:dyDescent="0.25"/>
  <cols>
    <col min="1" max="1" width="4.85546875" customWidth="1"/>
    <col min="2" max="2" width="92.7109375" customWidth="1"/>
    <col min="3" max="3" width="11.7109375" customWidth="1"/>
    <col min="4" max="4" width="12.28515625" customWidth="1"/>
    <col min="5" max="5" width="12.7109375" customWidth="1"/>
    <col min="6" max="6" width="12.5703125" customWidth="1"/>
    <col min="7" max="7" width="8.42578125" customWidth="1"/>
    <col min="12" max="12" width="21" customWidth="1"/>
    <col min="17" max="17" width="0" hidden="1" customWidth="1"/>
  </cols>
  <sheetData>
    <row r="1" spans="1:12" ht="30" customHeight="1" x14ac:dyDescent="0.25">
      <c r="A1" s="5" t="s">
        <v>115</v>
      </c>
      <c r="B1" s="30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7" customFormat="1" ht="15.75" customHeight="1" x14ac:dyDescent="0.25"/>
    <row r="3" spans="1:12" ht="38.25" customHeight="1" x14ac:dyDescent="0.25">
      <c r="A3" s="225" t="s">
        <v>116</v>
      </c>
      <c r="B3" s="225"/>
      <c r="C3" s="225"/>
      <c r="D3" s="225"/>
      <c r="E3" s="225"/>
      <c r="F3" s="225"/>
    </row>
    <row r="4" spans="1:12" x14ac:dyDescent="0.25">
      <c r="C4" s="85"/>
      <c r="D4" s="85"/>
      <c r="E4" s="85"/>
      <c r="F4" s="85" t="s">
        <v>36</v>
      </c>
    </row>
    <row r="5" spans="1:12" ht="16.5" x14ac:dyDescent="0.25">
      <c r="B5" s="92"/>
      <c r="C5" s="88" t="s">
        <v>55</v>
      </c>
      <c r="D5" s="86" t="s">
        <v>41</v>
      </c>
      <c r="E5" s="86" t="s">
        <v>42</v>
      </c>
      <c r="F5" s="86" t="s">
        <v>43</v>
      </c>
    </row>
    <row r="6" spans="1:12" ht="27" x14ac:dyDescent="0.25">
      <c r="B6" s="89" t="s">
        <v>56</v>
      </c>
      <c r="C6" s="86" t="s">
        <v>35</v>
      </c>
      <c r="D6" s="140">
        <v>584512.35594334861</v>
      </c>
      <c r="E6" s="140">
        <v>584512.35594334861</v>
      </c>
      <c r="F6" s="140">
        <v>584512.35594334861</v>
      </c>
    </row>
    <row r="7" spans="1:12" s="8" customFormat="1" ht="27" x14ac:dyDescent="0.25">
      <c r="B7" s="90" t="s">
        <v>80</v>
      </c>
      <c r="C7" s="87">
        <f>+'Հ3 Մաս 1 և 2'!F25</f>
        <v>633549.6</v>
      </c>
      <c r="D7" s="84" t="s">
        <v>35</v>
      </c>
      <c r="E7" s="84" t="s">
        <v>35</v>
      </c>
      <c r="F7" s="84" t="s">
        <v>35</v>
      </c>
    </row>
    <row r="8" spans="1:12" ht="27" x14ac:dyDescent="0.25">
      <c r="B8" s="90" t="s">
        <v>57</v>
      </c>
      <c r="C8" s="86" t="s">
        <v>35</v>
      </c>
      <c r="D8" s="86">
        <f t="shared" ref="D8:F8" si="0">D9+D10+D11</f>
        <v>579942.14</v>
      </c>
      <c r="E8" s="86">
        <f t="shared" si="0"/>
        <v>587512.49000000011</v>
      </c>
      <c r="F8" s="86">
        <f t="shared" si="0"/>
        <v>593027.79000000015</v>
      </c>
    </row>
    <row r="9" spans="1:12" ht="27" x14ac:dyDescent="0.25">
      <c r="B9" s="91" t="s">
        <v>58</v>
      </c>
      <c r="C9" s="86" t="s">
        <v>35</v>
      </c>
      <c r="D9" s="87">
        <f>+'Հ3 Մաս 1 և 2'!G25</f>
        <v>579942.14</v>
      </c>
      <c r="E9" s="87">
        <f>+'Հ3 Մաս 1 և 2'!H25</f>
        <v>587512.49000000011</v>
      </c>
      <c r="F9" s="87">
        <f>+'Հ3 Մաս 1 և 2'!I25</f>
        <v>593027.79000000015</v>
      </c>
    </row>
    <row r="10" spans="1:12" s="8" customFormat="1" x14ac:dyDescent="0.25">
      <c r="B10" s="91" t="s">
        <v>59</v>
      </c>
      <c r="C10" s="86" t="s">
        <v>35</v>
      </c>
      <c r="D10" s="87"/>
      <c r="E10" s="87"/>
      <c r="F10" s="87"/>
    </row>
    <row r="11" spans="1:12" x14ac:dyDescent="0.25">
      <c r="B11" s="91" t="s">
        <v>60</v>
      </c>
      <c r="C11" s="86" t="s">
        <v>35</v>
      </c>
      <c r="D11" s="87"/>
      <c r="E11" s="87"/>
      <c r="F11" s="87"/>
    </row>
    <row r="12" spans="1:12" x14ac:dyDescent="0.25">
      <c r="B12" s="90" t="s">
        <v>79</v>
      </c>
      <c r="C12" s="86" t="s">
        <v>35</v>
      </c>
      <c r="D12" s="86">
        <f>D8-C7</f>
        <v>-53607.459999999963</v>
      </c>
      <c r="E12" s="86">
        <f>E8-C7</f>
        <v>-46037.10999999987</v>
      </c>
      <c r="F12" s="86">
        <f>F8-C7</f>
        <v>-40521.809999999823</v>
      </c>
    </row>
    <row r="13" spans="1:12" ht="27" x14ac:dyDescent="0.25">
      <c r="B13" s="90" t="s">
        <v>61</v>
      </c>
      <c r="C13" s="86" t="s">
        <v>35</v>
      </c>
      <c r="D13" s="141">
        <f t="shared" ref="D13:F13" si="1">D8-D6</f>
        <v>-4570.215943348594</v>
      </c>
      <c r="E13" s="141">
        <f t="shared" si="1"/>
        <v>3000.1340566514991</v>
      </c>
      <c r="F13" s="141">
        <f t="shared" si="1"/>
        <v>8515.4340566515457</v>
      </c>
    </row>
    <row r="14" spans="1:12" ht="45.75" customHeight="1" x14ac:dyDescent="0.25"/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H25" sqref="H25"/>
    </sheetView>
  </sheetViews>
  <sheetFormatPr defaultRowHeight="15" x14ac:dyDescent="0.25"/>
  <cols>
    <col min="2" max="2" width="16.28515625" customWidth="1"/>
    <col min="3" max="3" width="18.42578125" customWidth="1"/>
    <col min="4" max="4" width="30.7109375" customWidth="1"/>
    <col min="8" max="8" width="36.42578125" customWidth="1"/>
  </cols>
  <sheetData>
    <row r="1" spans="1:15" ht="32.25" customHeight="1" x14ac:dyDescent="0.25">
      <c r="A1" s="225" t="s">
        <v>194</v>
      </c>
      <c r="B1" s="225"/>
      <c r="C1" s="225"/>
      <c r="D1" s="225"/>
      <c r="E1" s="225"/>
      <c r="F1" s="225"/>
      <c r="G1" s="225"/>
      <c r="H1" s="225"/>
      <c r="I1" s="5"/>
      <c r="J1" s="5"/>
      <c r="K1" s="5"/>
      <c r="L1" s="5"/>
      <c r="M1" s="5"/>
      <c r="N1" s="5"/>
      <c r="O1" s="5"/>
    </row>
    <row r="2" spans="1:15" ht="17.25" customHeight="1" x14ac:dyDescent="0.25"/>
    <row r="3" spans="1:15" x14ac:dyDescent="0.25">
      <c r="B3" s="227" t="s">
        <v>195</v>
      </c>
      <c r="C3" s="227"/>
      <c r="D3" s="228"/>
      <c r="E3" s="228"/>
      <c r="F3" s="228"/>
      <c r="G3" s="228"/>
      <c r="H3" s="228"/>
    </row>
    <row r="4" spans="1:15" x14ac:dyDescent="0.25">
      <c r="B4" s="227" t="s">
        <v>196</v>
      </c>
      <c r="C4" s="227"/>
      <c r="D4" s="228"/>
      <c r="E4" s="228"/>
      <c r="F4" s="228"/>
      <c r="G4" s="228"/>
      <c r="H4" s="228"/>
    </row>
    <row r="5" spans="1:15" x14ac:dyDescent="0.25">
      <c r="B5" s="227" t="s">
        <v>197</v>
      </c>
      <c r="C5" s="227"/>
      <c r="D5" s="228"/>
      <c r="E5" s="228"/>
      <c r="F5" s="228"/>
      <c r="G5" s="228"/>
      <c r="H5" s="228"/>
    </row>
    <row r="6" spans="1:15" x14ac:dyDescent="0.25">
      <c r="B6" s="227" t="s">
        <v>198</v>
      </c>
      <c r="C6" s="227"/>
      <c r="D6" s="228"/>
      <c r="E6" s="228"/>
      <c r="F6" s="228"/>
      <c r="G6" s="228"/>
      <c r="H6" s="228"/>
    </row>
    <row r="9" spans="1:15" x14ac:dyDescent="0.25">
      <c r="A9" s="5" t="s">
        <v>70</v>
      </c>
    </row>
    <row r="10" spans="1:15" x14ac:dyDescent="0.25">
      <c r="B10" s="5"/>
    </row>
    <row r="11" spans="1:15" ht="25.5" customHeight="1" x14ac:dyDescent="0.25">
      <c r="B11" s="194" t="s">
        <v>30</v>
      </c>
      <c r="C11" s="194"/>
      <c r="D11" s="194" t="s">
        <v>71</v>
      </c>
      <c r="E11" s="194" t="s">
        <v>199</v>
      </c>
      <c r="F11" s="194"/>
      <c r="G11" s="194"/>
      <c r="H11" s="194" t="s">
        <v>200</v>
      </c>
    </row>
    <row r="12" spans="1:15" ht="28.5" customHeight="1" x14ac:dyDescent="0.25">
      <c r="B12" s="76" t="s">
        <v>6</v>
      </c>
      <c r="C12" s="76" t="s">
        <v>54</v>
      </c>
      <c r="D12" s="194"/>
      <c r="E12" s="76" t="s">
        <v>20</v>
      </c>
      <c r="F12" s="76" t="s">
        <v>25</v>
      </c>
      <c r="G12" s="76" t="s">
        <v>29</v>
      </c>
      <c r="H12" s="194"/>
    </row>
    <row r="13" spans="1:15" x14ac:dyDescent="0.25">
      <c r="B13" s="60"/>
      <c r="C13" s="60"/>
      <c r="D13" s="60"/>
      <c r="E13" s="61"/>
      <c r="F13" s="61"/>
      <c r="G13" s="61"/>
      <c r="H13" s="61"/>
    </row>
    <row r="14" spans="1:15" x14ac:dyDescent="0.25">
      <c r="B14" s="60"/>
      <c r="C14" s="60"/>
      <c r="D14" s="60"/>
      <c r="E14" s="61"/>
      <c r="F14" s="61"/>
      <c r="G14" s="61"/>
      <c r="H14" s="61"/>
    </row>
    <row r="15" spans="1:15" x14ac:dyDescent="0.25">
      <c r="B15" s="60"/>
      <c r="C15" s="60"/>
      <c r="D15" s="60"/>
      <c r="E15" s="61"/>
      <c r="F15" s="61"/>
      <c r="G15" s="61"/>
      <c r="H15" s="61"/>
    </row>
    <row r="16" spans="1:15" x14ac:dyDescent="0.25">
      <c r="B16" s="226" t="s">
        <v>34</v>
      </c>
      <c r="C16" s="226"/>
      <c r="D16" s="226"/>
      <c r="E16" s="76">
        <f>SUM(E13:E15)</f>
        <v>0</v>
      </c>
      <c r="F16" s="76">
        <f t="shared" ref="F16:G16" si="0">SUM(F13:F15)</f>
        <v>0</v>
      </c>
      <c r="G16" s="76">
        <f t="shared" si="0"/>
        <v>0</v>
      </c>
      <c r="H16" s="76" t="s">
        <v>87</v>
      </c>
    </row>
  </sheetData>
  <mergeCells count="14">
    <mergeCell ref="A1:H1"/>
    <mergeCell ref="B16:D16"/>
    <mergeCell ref="B11:C11"/>
    <mergeCell ref="D11:D12"/>
    <mergeCell ref="E11:G11"/>
    <mergeCell ref="H11:H12"/>
    <mergeCell ref="B3:C3"/>
    <mergeCell ref="B4:C4"/>
    <mergeCell ref="B5:C5"/>
    <mergeCell ref="B6:C6"/>
    <mergeCell ref="D3:H3"/>
    <mergeCell ref="D4:H4"/>
    <mergeCell ref="D5:H5"/>
    <mergeCell ref="D6:H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5"/>
  <sheetViews>
    <sheetView zoomScaleNormal="100" workbookViewId="0">
      <selection activeCell="D15" sqref="D15"/>
    </sheetView>
  </sheetViews>
  <sheetFormatPr defaultRowHeight="15" x14ac:dyDescent="0.25"/>
  <cols>
    <col min="1" max="1" width="3.140625" customWidth="1"/>
    <col min="2" max="2" width="32.42578125" customWidth="1"/>
    <col min="3" max="3" width="19.85546875" customWidth="1"/>
    <col min="4" max="4" width="37.28515625" customWidth="1"/>
    <col min="5" max="5" width="43.85546875" customWidth="1"/>
  </cols>
  <sheetData>
    <row r="1" spans="1:5" x14ac:dyDescent="0.25">
      <c r="A1" s="5" t="s">
        <v>117</v>
      </c>
      <c r="B1" s="5"/>
      <c r="C1" s="5"/>
      <c r="D1" s="5"/>
    </row>
    <row r="3" spans="1:5" s="142" customFormat="1" ht="175.5" customHeight="1" x14ac:dyDescent="0.25">
      <c r="B3" s="143" t="s">
        <v>76</v>
      </c>
      <c r="C3" s="143" t="s">
        <v>342</v>
      </c>
      <c r="D3" s="143" t="s">
        <v>77</v>
      </c>
      <c r="E3" s="143" t="s">
        <v>78</v>
      </c>
    </row>
    <row r="4" spans="1:5" s="142" customFormat="1" ht="175.5" customHeight="1" x14ac:dyDescent="0.25">
      <c r="B4" s="145" t="s">
        <v>340</v>
      </c>
      <c r="C4" s="144">
        <v>2</v>
      </c>
      <c r="D4" s="145" t="s">
        <v>343</v>
      </c>
      <c r="E4" s="145" t="s">
        <v>341</v>
      </c>
    </row>
    <row r="5" spans="1:5" x14ac:dyDescent="0.25">
      <c r="B5" s="66"/>
      <c r="C5" s="66"/>
      <c r="D5" s="66"/>
      <c r="E5" s="66"/>
    </row>
  </sheetData>
  <pageMargins left="0" right="0" top="0.25" bottom="0.25" header="0.25" footer="0.25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selection activeCell="R74" sqref="R74"/>
    </sheetView>
  </sheetViews>
  <sheetFormatPr defaultRowHeight="15" x14ac:dyDescent="0.25"/>
  <cols>
    <col min="6" max="6" width="47.28515625" customWidth="1"/>
    <col min="7" max="7" width="26.28515625" customWidth="1"/>
    <col min="8" max="8" width="33.42578125" customWidth="1"/>
    <col min="9" max="9" width="3.42578125" customWidth="1"/>
  </cols>
  <sheetData>
    <row r="1" spans="1:12" ht="21.75" customHeight="1" x14ac:dyDescent="0.25">
      <c r="A1" s="231" t="s">
        <v>75</v>
      </c>
      <c r="B1" s="231"/>
      <c r="C1" s="231"/>
      <c r="D1" s="231"/>
      <c r="E1" s="231"/>
      <c r="F1" s="231"/>
      <c r="G1" s="231"/>
      <c r="H1" s="231"/>
    </row>
    <row r="2" spans="1:12" ht="21.75" customHeight="1" x14ac:dyDescent="0.25">
      <c r="A2" s="234" t="s">
        <v>118</v>
      </c>
      <c r="B2" s="234"/>
      <c r="C2" s="234"/>
      <c r="D2" s="234"/>
      <c r="E2" s="234"/>
      <c r="F2" s="234"/>
      <c r="G2" s="234"/>
      <c r="H2" s="234"/>
    </row>
    <row r="3" spans="1:12" ht="15" customHeight="1" x14ac:dyDescent="0.25">
      <c r="A3" s="231"/>
      <c r="B3" s="231"/>
      <c r="C3" s="231"/>
      <c r="D3" s="231"/>
      <c r="E3" s="231"/>
      <c r="F3" s="231"/>
      <c r="G3" s="231"/>
      <c r="H3" s="231"/>
    </row>
    <row r="4" spans="1:12" x14ac:dyDescent="0.25">
      <c r="A4" s="229" t="s">
        <v>86</v>
      </c>
      <c r="B4" s="229"/>
      <c r="C4" s="229"/>
      <c r="D4" s="229"/>
      <c r="E4" s="229"/>
      <c r="F4" s="229"/>
      <c r="G4" s="229"/>
      <c r="H4" s="229"/>
    </row>
    <row r="5" spans="1:12" x14ac:dyDescent="0.25">
      <c r="A5" s="224"/>
      <c r="B5" s="224"/>
      <c r="C5" s="224"/>
      <c r="D5" s="224"/>
      <c r="E5" s="224"/>
      <c r="F5" s="224"/>
      <c r="G5" s="224"/>
      <c r="H5" s="224"/>
    </row>
    <row r="6" spans="1:12" x14ac:dyDescent="0.25">
      <c r="A6" s="238" t="s">
        <v>119</v>
      </c>
      <c r="B6" s="239"/>
      <c r="C6" s="239"/>
      <c r="D6" s="239"/>
      <c r="E6" s="239"/>
      <c r="F6" s="239"/>
      <c r="G6" s="239"/>
      <c r="H6" s="239"/>
    </row>
    <row r="7" spans="1:12" x14ac:dyDescent="0.25">
      <c r="A7" s="236"/>
      <c r="B7" s="237"/>
      <c r="C7" s="237"/>
      <c r="D7" s="237"/>
      <c r="E7" s="237"/>
      <c r="F7" s="237"/>
      <c r="G7" s="237"/>
      <c r="H7" s="237"/>
    </row>
    <row r="8" spans="1:12" ht="18" customHeight="1" x14ac:dyDescent="0.25">
      <c r="A8" s="235" t="s">
        <v>3</v>
      </c>
      <c r="B8" s="229"/>
      <c r="C8" s="229"/>
      <c r="D8" s="229"/>
      <c r="E8" s="229"/>
      <c r="F8" s="229"/>
      <c r="G8" s="229"/>
      <c r="H8" s="229"/>
    </row>
    <row r="9" spans="1:12" ht="30.75" customHeight="1" x14ac:dyDescent="0.25">
      <c r="A9" s="238" t="s">
        <v>127</v>
      </c>
      <c r="B9" s="239"/>
      <c r="C9" s="239"/>
      <c r="D9" s="239"/>
      <c r="E9" s="239"/>
      <c r="F9" s="239"/>
      <c r="G9" s="239"/>
      <c r="H9" s="239"/>
    </row>
    <row r="10" spans="1:12" ht="42" customHeight="1" x14ac:dyDescent="0.25">
      <c r="A10" s="238" t="s">
        <v>128</v>
      </c>
      <c r="B10" s="239"/>
      <c r="C10" s="239"/>
      <c r="D10" s="239"/>
      <c r="E10" s="239"/>
      <c r="F10" s="239"/>
      <c r="G10" s="239"/>
      <c r="H10" s="239"/>
    </row>
    <row r="11" spans="1:12" ht="28.5" customHeight="1" x14ac:dyDescent="0.25">
      <c r="A11" s="239" t="s">
        <v>129</v>
      </c>
      <c r="B11" s="239"/>
      <c r="C11" s="239"/>
      <c r="D11" s="239"/>
      <c r="E11" s="239"/>
      <c r="F11" s="239"/>
      <c r="G11" s="239"/>
      <c r="H11" s="239"/>
    </row>
    <row r="12" spans="1:12" ht="33" customHeight="1" x14ac:dyDescent="0.25">
      <c r="A12" s="239" t="s">
        <v>130</v>
      </c>
      <c r="B12" s="239"/>
      <c r="C12" s="239"/>
      <c r="D12" s="239"/>
      <c r="E12" s="239"/>
      <c r="F12" s="239"/>
      <c r="G12" s="239"/>
      <c r="H12" s="239"/>
      <c r="I12" s="110"/>
      <c r="J12" s="110"/>
      <c r="K12" s="110"/>
      <c r="L12" s="110"/>
    </row>
    <row r="13" spans="1:12" ht="19.5" customHeight="1" x14ac:dyDescent="0.25">
      <c r="A13" s="237"/>
      <c r="B13" s="237"/>
      <c r="C13" s="237"/>
      <c r="D13" s="237"/>
      <c r="E13" s="237"/>
      <c r="F13" s="237"/>
      <c r="G13" s="237"/>
      <c r="H13" s="237"/>
      <c r="I13" s="110"/>
      <c r="J13" s="110"/>
      <c r="K13" s="110"/>
      <c r="L13" s="110"/>
    </row>
    <row r="14" spans="1:12" ht="16.5" customHeight="1" x14ac:dyDescent="0.25">
      <c r="A14" s="229" t="s">
        <v>4</v>
      </c>
      <c r="B14" s="229"/>
      <c r="C14" s="229"/>
      <c r="D14" s="229"/>
      <c r="E14" s="229"/>
      <c r="F14" s="229"/>
      <c r="G14" s="229"/>
      <c r="H14" s="229"/>
      <c r="I14" s="110"/>
      <c r="J14" s="110"/>
      <c r="K14" s="110"/>
      <c r="L14" s="110"/>
    </row>
    <row r="15" spans="1:12" ht="15.75" customHeight="1" x14ac:dyDescent="0.25">
      <c r="A15" s="202"/>
      <c r="B15" s="202"/>
      <c r="C15" s="202"/>
      <c r="D15" s="202"/>
      <c r="E15" s="202"/>
      <c r="F15" s="202"/>
      <c r="G15" s="202"/>
      <c r="H15" s="202"/>
    </row>
    <row r="16" spans="1:12" ht="15.75" customHeight="1" x14ac:dyDescent="0.25">
      <c r="A16" s="241" t="s">
        <v>131</v>
      </c>
      <c r="B16" s="241"/>
      <c r="C16" s="241"/>
      <c r="D16" s="241"/>
      <c r="E16" s="241"/>
      <c r="F16" s="241"/>
      <c r="G16" s="241"/>
      <c r="H16" s="241"/>
    </row>
    <row r="17" spans="1:9" ht="25.5" customHeight="1" x14ac:dyDescent="0.25">
      <c r="A17" s="241" t="s">
        <v>132</v>
      </c>
      <c r="B17" s="241"/>
      <c r="C17" s="241"/>
      <c r="D17" s="241"/>
      <c r="E17" s="241"/>
      <c r="F17" s="241"/>
      <c r="G17" s="241"/>
      <c r="H17" s="241"/>
    </row>
    <row r="18" spans="1:9" ht="40.5" customHeight="1" x14ac:dyDescent="0.25">
      <c r="A18" s="241" t="s">
        <v>133</v>
      </c>
      <c r="B18" s="241"/>
      <c r="C18" s="241"/>
      <c r="D18" s="241"/>
      <c r="E18" s="241"/>
      <c r="F18" s="241"/>
      <c r="G18" s="241"/>
      <c r="H18" s="241"/>
    </row>
    <row r="19" spans="1:9" ht="17.25" customHeight="1" x14ac:dyDescent="0.25">
      <c r="A19" s="241" t="s">
        <v>134</v>
      </c>
      <c r="B19" s="241"/>
      <c r="C19" s="241"/>
      <c r="D19" s="241"/>
      <c r="E19" s="241"/>
      <c r="F19" s="241"/>
      <c r="G19" s="241"/>
      <c r="H19" s="241"/>
    </row>
    <row r="20" spans="1:9" ht="41.25" customHeight="1" x14ac:dyDescent="0.25">
      <c r="A20" s="241" t="s">
        <v>135</v>
      </c>
      <c r="B20" s="241"/>
      <c r="C20" s="241"/>
      <c r="D20" s="241"/>
      <c r="E20" s="241"/>
      <c r="F20" s="241"/>
      <c r="G20" s="241"/>
      <c r="H20" s="241"/>
    </row>
    <row r="21" spans="1:9" ht="10.5" customHeight="1" x14ac:dyDescent="0.25">
      <c r="A21" s="240"/>
      <c r="B21" s="240"/>
      <c r="C21" s="240"/>
      <c r="D21" s="240"/>
      <c r="E21" s="240"/>
      <c r="F21" s="240"/>
      <c r="G21" s="240"/>
      <c r="H21" s="240"/>
    </row>
    <row r="22" spans="1:9" x14ac:dyDescent="0.25">
      <c r="A22" s="229" t="s">
        <v>120</v>
      </c>
      <c r="B22" s="229"/>
      <c r="C22" s="229"/>
      <c r="D22" s="229"/>
      <c r="E22" s="229"/>
      <c r="F22" s="229"/>
      <c r="G22" s="229"/>
      <c r="H22" s="229"/>
      <c r="I22" s="111"/>
    </row>
    <row r="23" spans="1:9" ht="12" customHeight="1" x14ac:dyDescent="0.25">
      <c r="A23" s="224"/>
      <c r="B23" s="224"/>
      <c r="C23" s="224"/>
      <c r="D23" s="224"/>
      <c r="E23" s="224"/>
      <c r="F23" s="224"/>
      <c r="G23" s="224"/>
      <c r="H23" s="224"/>
      <c r="I23" s="109"/>
    </row>
    <row r="24" spans="1:9" ht="12" customHeight="1" x14ac:dyDescent="0.25">
      <c r="A24" s="230" t="s">
        <v>136</v>
      </c>
      <c r="B24" s="230"/>
      <c r="C24" s="230"/>
      <c r="D24" s="230"/>
      <c r="E24" s="230"/>
      <c r="F24" s="230"/>
      <c r="G24" s="230"/>
      <c r="H24" s="230"/>
      <c r="I24" s="109"/>
    </row>
    <row r="25" spans="1:9" ht="12" customHeight="1" x14ac:dyDescent="0.25">
      <c r="A25" s="230" t="s">
        <v>137</v>
      </c>
      <c r="B25" s="230"/>
      <c r="C25" s="230"/>
      <c r="D25" s="230"/>
      <c r="E25" s="230"/>
      <c r="F25" s="230"/>
      <c r="G25" s="230"/>
      <c r="H25" s="230"/>
      <c r="I25" s="109"/>
    </row>
    <row r="26" spans="1:9" ht="12" customHeight="1" x14ac:dyDescent="0.25">
      <c r="A26" s="230" t="s">
        <v>138</v>
      </c>
      <c r="B26" s="230"/>
      <c r="C26" s="230"/>
      <c r="D26" s="230"/>
      <c r="E26" s="230"/>
      <c r="F26" s="230"/>
      <c r="G26" s="230"/>
      <c r="H26" s="230"/>
      <c r="I26" s="109"/>
    </row>
    <row r="27" spans="1:9" ht="15" customHeight="1" x14ac:dyDescent="0.25">
      <c r="A27" s="230" t="s">
        <v>139</v>
      </c>
      <c r="B27" s="230"/>
      <c r="C27" s="230"/>
      <c r="D27" s="230"/>
      <c r="E27" s="230"/>
      <c r="F27" s="230"/>
      <c r="G27" s="230"/>
      <c r="H27" s="230"/>
      <c r="I27" s="109"/>
    </row>
    <row r="28" spans="1:9" ht="30.75" customHeight="1" x14ac:dyDescent="0.25">
      <c r="A28" s="230" t="s">
        <v>140</v>
      </c>
      <c r="B28" s="230"/>
      <c r="C28" s="230"/>
      <c r="D28" s="230"/>
      <c r="E28" s="230"/>
      <c r="F28" s="230"/>
      <c r="G28" s="230"/>
      <c r="H28" s="230"/>
      <c r="I28" s="109"/>
    </row>
    <row r="29" spans="1:9" ht="15" customHeight="1" x14ac:dyDescent="0.25">
      <c r="A29" s="230" t="s">
        <v>141</v>
      </c>
      <c r="B29" s="230"/>
      <c r="C29" s="230"/>
      <c r="D29" s="230"/>
      <c r="E29" s="230"/>
      <c r="F29" s="230"/>
      <c r="G29" s="230"/>
      <c r="H29" s="230"/>
      <c r="I29" s="109"/>
    </row>
    <row r="30" spans="1:9" ht="25.5" customHeight="1" x14ac:dyDescent="0.25">
      <c r="A30" s="230" t="s">
        <v>142</v>
      </c>
      <c r="B30" s="230"/>
      <c r="C30" s="230"/>
      <c r="D30" s="230"/>
      <c r="E30" s="230"/>
      <c r="F30" s="230"/>
      <c r="G30" s="230"/>
      <c r="H30" s="230"/>
      <c r="I30" s="109"/>
    </row>
    <row r="31" spans="1:9" ht="15.75" customHeight="1" x14ac:dyDescent="0.25">
      <c r="A31" s="230" t="s">
        <v>143</v>
      </c>
      <c r="B31" s="230"/>
      <c r="C31" s="230"/>
      <c r="D31" s="230"/>
      <c r="E31" s="230"/>
      <c r="F31" s="230"/>
      <c r="G31" s="230"/>
      <c r="H31" s="230"/>
      <c r="I31" s="109"/>
    </row>
    <row r="32" spans="1:9" ht="42" customHeight="1" x14ac:dyDescent="0.25">
      <c r="A32" s="230" t="s">
        <v>144</v>
      </c>
      <c r="B32" s="230"/>
      <c r="C32" s="230"/>
      <c r="D32" s="230"/>
      <c r="E32" s="230"/>
      <c r="F32" s="230"/>
      <c r="G32" s="230"/>
      <c r="H32" s="230"/>
      <c r="I32" s="109"/>
    </row>
    <row r="33" spans="1:18" ht="57.75" customHeight="1" x14ac:dyDescent="0.25">
      <c r="A33" s="230" t="s">
        <v>145</v>
      </c>
      <c r="B33" s="230"/>
      <c r="C33" s="230"/>
      <c r="D33" s="230"/>
      <c r="E33" s="230"/>
      <c r="F33" s="230"/>
      <c r="G33" s="230"/>
      <c r="H33" s="230"/>
      <c r="I33" s="109"/>
    </row>
    <row r="34" spans="1:18" ht="15.75" customHeight="1" x14ac:dyDescent="0.25">
      <c r="A34" s="233"/>
      <c r="B34" s="233"/>
      <c r="C34" s="233"/>
      <c r="D34" s="233"/>
      <c r="E34" s="233"/>
      <c r="F34" s="233"/>
      <c r="G34" s="233"/>
      <c r="H34" s="233"/>
      <c r="I34" s="109"/>
    </row>
    <row r="35" spans="1:18" x14ac:dyDescent="0.25">
      <c r="A35" s="229" t="s">
        <v>121</v>
      </c>
      <c r="B35" s="229"/>
      <c r="C35" s="229"/>
      <c r="D35" s="229"/>
      <c r="E35" s="229"/>
      <c r="F35" s="229"/>
      <c r="G35" s="229"/>
      <c r="H35" s="229"/>
    </row>
    <row r="36" spans="1:18" x14ac:dyDescent="0.25">
      <c r="A36" s="202"/>
      <c r="B36" s="202"/>
      <c r="C36" s="202"/>
      <c r="D36" s="202"/>
      <c r="E36" s="202"/>
      <c r="F36" s="202"/>
      <c r="G36" s="202"/>
      <c r="H36" s="202"/>
    </row>
    <row r="37" spans="1:18" ht="21" customHeight="1" x14ac:dyDescent="0.25">
      <c r="A37" s="232" t="s">
        <v>146</v>
      </c>
      <c r="B37" s="232"/>
      <c r="C37" s="232"/>
      <c r="D37" s="232"/>
      <c r="E37" s="232"/>
      <c r="F37" s="232"/>
      <c r="G37" s="232"/>
      <c r="H37" s="232"/>
    </row>
    <row r="38" spans="1:18" ht="15.75" customHeight="1" x14ac:dyDescent="0.25">
      <c r="A38" s="229" t="s">
        <v>122</v>
      </c>
      <c r="B38" s="229"/>
      <c r="C38" s="229"/>
      <c r="D38" s="229"/>
      <c r="E38" s="229"/>
      <c r="F38" s="229"/>
      <c r="G38" s="229"/>
      <c r="H38" s="229"/>
    </row>
    <row r="39" spans="1:18" ht="29.25" customHeight="1" x14ac:dyDescent="0.25">
      <c r="A39" s="232" t="s">
        <v>147</v>
      </c>
      <c r="B39" s="232"/>
      <c r="C39" s="232"/>
      <c r="D39" s="232"/>
      <c r="E39" s="232"/>
      <c r="F39" s="232"/>
      <c r="G39" s="232"/>
      <c r="H39" s="232"/>
    </row>
    <row r="40" spans="1:18" ht="27" customHeight="1" x14ac:dyDescent="0.25">
      <c r="A40" s="232" t="s">
        <v>148</v>
      </c>
      <c r="B40" s="232"/>
      <c r="C40" s="232"/>
      <c r="D40" s="232"/>
      <c r="E40" s="232"/>
      <c r="F40" s="232"/>
      <c r="G40" s="232"/>
      <c r="H40" s="232"/>
    </row>
    <row r="41" spans="1:18" ht="38.25" customHeight="1" x14ac:dyDescent="0.25">
      <c r="A41" s="232" t="s">
        <v>149</v>
      </c>
      <c r="B41" s="232"/>
      <c r="C41" s="232"/>
      <c r="D41" s="232"/>
      <c r="E41" s="232"/>
      <c r="F41" s="232"/>
      <c r="G41" s="232"/>
      <c r="H41" s="232"/>
    </row>
    <row r="42" spans="1:18" ht="30.75" customHeight="1" x14ac:dyDescent="0.25">
      <c r="A42" s="232" t="s">
        <v>150</v>
      </c>
      <c r="B42" s="232"/>
      <c r="C42" s="232"/>
      <c r="D42" s="232"/>
      <c r="E42" s="232"/>
      <c r="F42" s="232"/>
      <c r="G42" s="232"/>
      <c r="H42" s="232"/>
    </row>
    <row r="43" spans="1:18" ht="80.25" customHeight="1" x14ac:dyDescent="0.25">
      <c r="A43" s="232" t="s">
        <v>151</v>
      </c>
      <c r="B43" s="232"/>
      <c r="C43" s="232"/>
      <c r="D43" s="232"/>
      <c r="E43" s="232"/>
      <c r="F43" s="232"/>
      <c r="G43" s="232"/>
      <c r="H43" s="232"/>
    </row>
    <row r="44" spans="1:18" ht="15.75" customHeight="1" x14ac:dyDescent="0.25">
      <c r="A44" s="233"/>
      <c r="B44" s="233"/>
      <c r="C44" s="233"/>
      <c r="D44" s="233"/>
      <c r="E44" s="233"/>
      <c r="F44" s="233"/>
      <c r="G44" s="233"/>
      <c r="H44" s="233"/>
    </row>
    <row r="45" spans="1:18" ht="29.25" customHeight="1" x14ac:dyDescent="0.25">
      <c r="A45" s="229" t="s">
        <v>93</v>
      </c>
      <c r="B45" s="229"/>
      <c r="C45" s="229"/>
      <c r="D45" s="229"/>
      <c r="E45" s="229"/>
      <c r="F45" s="229"/>
      <c r="G45" s="229"/>
      <c r="H45" s="229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242" t="s">
        <v>152</v>
      </c>
      <c r="B46" s="243"/>
      <c r="C46" s="243"/>
      <c r="D46" s="243"/>
      <c r="E46" s="243"/>
      <c r="F46" s="243"/>
      <c r="G46" s="243"/>
      <c r="H46" s="243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242" t="s">
        <v>153</v>
      </c>
      <c r="B47" s="243"/>
      <c r="C47" s="243"/>
      <c r="D47" s="243"/>
      <c r="E47" s="243"/>
      <c r="F47" s="243"/>
      <c r="G47" s="243"/>
      <c r="H47" s="243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244"/>
      <c r="B48" s="244"/>
      <c r="C48" s="244"/>
      <c r="D48" s="244"/>
      <c r="E48" s="244"/>
      <c r="F48" s="244"/>
      <c r="G48" s="244"/>
      <c r="H48" s="244"/>
      <c r="I48" s="107"/>
      <c r="J48" s="107"/>
      <c r="K48" s="9"/>
      <c r="L48" s="9"/>
      <c r="M48" s="9"/>
      <c r="N48" s="9"/>
      <c r="O48" s="9"/>
      <c r="P48" s="9"/>
      <c r="Q48" s="9"/>
      <c r="R48" s="9"/>
    </row>
    <row r="49" spans="1:18" ht="15" customHeight="1" x14ac:dyDescent="0.25">
      <c r="A49" s="229" t="s">
        <v>101</v>
      </c>
      <c r="B49" s="229"/>
      <c r="C49" s="229"/>
      <c r="D49" s="229"/>
      <c r="E49" s="229"/>
      <c r="F49" s="229"/>
      <c r="G49" s="229"/>
      <c r="H49" s="229"/>
      <c r="I49" s="112"/>
      <c r="J49" s="112"/>
      <c r="K49" s="112"/>
      <c r="L49" s="112"/>
      <c r="M49" s="112"/>
      <c r="N49" s="112"/>
      <c r="O49" s="112"/>
      <c r="P49" s="112"/>
      <c r="Q49" s="229"/>
      <c r="R49" s="229"/>
    </row>
    <row r="50" spans="1:18" x14ac:dyDescent="0.25">
      <c r="A50" s="202"/>
      <c r="B50" s="202"/>
      <c r="C50" s="202"/>
      <c r="D50" s="202"/>
      <c r="E50" s="202"/>
      <c r="F50" s="202"/>
      <c r="G50" s="202"/>
      <c r="H50" s="202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x14ac:dyDescent="0.25">
      <c r="A51" s="242" t="s">
        <v>154</v>
      </c>
      <c r="B51" s="243"/>
      <c r="C51" s="243"/>
      <c r="D51" s="243"/>
      <c r="E51" s="243"/>
      <c r="F51" s="243"/>
      <c r="G51" s="243"/>
      <c r="H51" s="243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x14ac:dyDescent="0.25">
      <c r="A52" s="244"/>
      <c r="B52" s="244"/>
      <c r="C52" s="244"/>
      <c r="D52" s="244"/>
      <c r="E52" s="244"/>
      <c r="F52" s="244"/>
      <c r="G52" s="244"/>
      <c r="H52" s="244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x14ac:dyDescent="0.25">
      <c r="A53" s="229" t="s">
        <v>100</v>
      </c>
      <c r="B53" s="229"/>
      <c r="C53" s="229"/>
      <c r="D53" s="229"/>
      <c r="E53" s="229"/>
      <c r="F53" s="229"/>
      <c r="G53" s="229"/>
      <c r="H53" s="229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x14ac:dyDescent="0.25">
      <c r="A54" s="245"/>
      <c r="B54" s="245"/>
      <c r="C54" s="245"/>
      <c r="D54" s="245"/>
      <c r="E54" s="245"/>
      <c r="F54" s="245"/>
      <c r="G54" s="245"/>
      <c r="H54" s="245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ht="15" customHeight="1" x14ac:dyDescent="0.25">
      <c r="A55" s="242" t="s">
        <v>155</v>
      </c>
      <c r="B55" s="243"/>
      <c r="C55" s="243"/>
      <c r="D55" s="243"/>
      <c r="E55" s="243"/>
      <c r="F55" s="243"/>
      <c r="G55" s="243"/>
      <c r="H55" s="243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x14ac:dyDescent="0.25">
      <c r="A56" s="245"/>
      <c r="B56" s="245"/>
      <c r="C56" s="245"/>
      <c r="D56" s="245"/>
      <c r="E56" s="245"/>
      <c r="F56" s="245"/>
      <c r="G56" s="245"/>
      <c r="H56" s="245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ht="29.25" customHeight="1" x14ac:dyDescent="0.25">
      <c r="A57" s="229" t="s">
        <v>109</v>
      </c>
      <c r="B57" s="229"/>
      <c r="C57" s="229"/>
      <c r="D57" s="229"/>
      <c r="E57" s="229"/>
      <c r="F57" s="229"/>
      <c r="G57" s="229"/>
      <c r="H57" s="229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x14ac:dyDescent="0.25">
      <c r="A58" s="245"/>
      <c r="B58" s="245"/>
      <c r="C58" s="245"/>
      <c r="D58" s="245"/>
      <c r="E58" s="245"/>
      <c r="F58" s="245"/>
      <c r="G58" s="245"/>
      <c r="H58" s="245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1:18" x14ac:dyDescent="0.25">
      <c r="A59" s="229" t="s">
        <v>113</v>
      </c>
      <c r="B59" s="229"/>
      <c r="C59" s="229"/>
      <c r="D59" s="229"/>
      <c r="E59" s="229"/>
      <c r="F59" s="229"/>
      <c r="G59" s="229"/>
      <c r="H59" s="229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x14ac:dyDescent="0.25">
      <c r="A60" s="245"/>
      <c r="B60" s="245"/>
      <c r="C60" s="245"/>
      <c r="D60" s="245"/>
      <c r="E60" s="245"/>
      <c r="F60" s="245"/>
      <c r="G60" s="245"/>
      <c r="H60" s="245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x14ac:dyDescent="0.25">
      <c r="A61" s="242" t="s">
        <v>123</v>
      </c>
      <c r="B61" s="243"/>
      <c r="C61" s="243"/>
      <c r="D61" s="243"/>
      <c r="E61" s="243"/>
      <c r="F61" s="243"/>
      <c r="G61" s="243"/>
      <c r="H61" s="243"/>
      <c r="Q61" s="108"/>
      <c r="R61" s="108"/>
    </row>
    <row r="62" spans="1:18" x14ac:dyDescent="0.25">
      <c r="A62" s="242" t="s">
        <v>156</v>
      </c>
      <c r="B62" s="243"/>
      <c r="C62" s="243"/>
      <c r="D62" s="243"/>
      <c r="E62" s="243"/>
      <c r="F62" s="243"/>
      <c r="G62" s="243"/>
      <c r="H62" s="243"/>
      <c r="Q62" s="108"/>
      <c r="R62" s="108"/>
    </row>
    <row r="63" spans="1:18" x14ac:dyDescent="0.25">
      <c r="A63" s="245"/>
      <c r="B63" s="245"/>
      <c r="C63" s="245"/>
      <c r="D63" s="245"/>
      <c r="E63" s="245"/>
      <c r="F63" s="245"/>
      <c r="G63" s="245"/>
      <c r="H63" s="245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ht="30.75" customHeight="1" x14ac:dyDescent="0.25">
      <c r="A64" s="229" t="s">
        <v>114</v>
      </c>
      <c r="B64" s="229"/>
      <c r="C64" s="229"/>
      <c r="D64" s="229"/>
      <c r="E64" s="229"/>
      <c r="F64" s="229"/>
      <c r="G64" s="229"/>
      <c r="H64" s="229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ht="12" customHeight="1" x14ac:dyDescent="0.25">
      <c r="A65" s="245"/>
      <c r="B65" s="245"/>
      <c r="C65" s="245"/>
      <c r="D65" s="245"/>
      <c r="E65" s="245"/>
      <c r="F65" s="245"/>
      <c r="G65" s="245"/>
      <c r="H65" s="245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ht="15" customHeight="1" x14ac:dyDescent="0.25">
      <c r="A66" s="242" t="s">
        <v>157</v>
      </c>
      <c r="B66" s="243"/>
      <c r="C66" s="243"/>
      <c r="D66" s="243"/>
      <c r="E66" s="243"/>
      <c r="F66" s="243"/>
      <c r="G66" s="243"/>
      <c r="H66" s="243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ht="12" customHeight="1" x14ac:dyDescent="0.25">
      <c r="A67" s="244"/>
      <c r="B67" s="244"/>
      <c r="C67" s="244"/>
      <c r="D67" s="244"/>
      <c r="E67" s="244"/>
      <c r="F67" s="244"/>
      <c r="G67" s="244"/>
      <c r="H67" s="244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1:18" ht="17.25" customHeight="1" x14ac:dyDescent="0.25">
      <c r="A68" s="229" t="s">
        <v>124</v>
      </c>
      <c r="B68" s="229"/>
      <c r="C68" s="229"/>
      <c r="D68" s="229"/>
      <c r="E68" s="229"/>
      <c r="F68" s="229"/>
      <c r="G68" s="229"/>
      <c r="H68" s="229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1:18" ht="12" customHeight="1" x14ac:dyDescent="0.25">
      <c r="A69" s="244"/>
      <c r="B69" s="244"/>
      <c r="C69" s="244"/>
      <c r="D69" s="244"/>
      <c r="E69" s="244"/>
      <c r="F69" s="244"/>
      <c r="G69" s="244"/>
      <c r="H69" s="244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1:18" ht="15.75" customHeight="1" x14ac:dyDescent="0.25">
      <c r="A70" s="246" t="s">
        <v>158</v>
      </c>
      <c r="B70" s="247"/>
      <c r="C70" s="247"/>
      <c r="D70" s="247"/>
      <c r="E70" s="247"/>
      <c r="F70" s="247"/>
      <c r="G70" s="247"/>
      <c r="H70" s="247"/>
      <c r="I70" s="108"/>
      <c r="J70" s="108"/>
      <c r="K70" s="10"/>
      <c r="L70" s="10"/>
      <c r="M70" s="10"/>
      <c r="N70" s="10"/>
      <c r="O70" s="10"/>
      <c r="P70" s="10"/>
      <c r="Q70" s="10"/>
      <c r="R70" s="10"/>
    </row>
    <row r="71" spans="1:18" ht="42.75" customHeight="1" x14ac:dyDescent="0.25">
      <c r="A71" s="247" t="s">
        <v>159</v>
      </c>
      <c r="B71" s="247"/>
      <c r="C71" s="247"/>
      <c r="D71" s="247"/>
      <c r="E71" s="247"/>
      <c r="F71" s="247"/>
      <c r="G71" s="247"/>
      <c r="H71" s="247"/>
      <c r="I71" s="9"/>
      <c r="J71" s="9"/>
      <c r="K71" s="11"/>
      <c r="L71" s="11"/>
      <c r="M71" s="11"/>
      <c r="N71" s="11"/>
      <c r="O71" s="11"/>
      <c r="P71" s="11"/>
      <c r="Q71" s="11"/>
      <c r="R71" s="11"/>
    </row>
    <row r="72" spans="1:18" ht="30.75" customHeight="1" x14ac:dyDescent="0.25">
      <c r="A72" s="247" t="s">
        <v>160</v>
      </c>
      <c r="B72" s="247"/>
      <c r="C72" s="247"/>
      <c r="D72" s="247"/>
      <c r="E72" s="247"/>
      <c r="F72" s="247"/>
      <c r="G72" s="247"/>
      <c r="H72" s="247"/>
      <c r="I72" s="9"/>
      <c r="J72" s="9"/>
      <c r="K72" s="11"/>
      <c r="L72" s="11"/>
      <c r="M72" s="11"/>
      <c r="N72" s="11"/>
      <c r="O72" s="11"/>
      <c r="P72" s="11"/>
      <c r="Q72" s="11"/>
      <c r="R72" s="11"/>
    </row>
    <row r="73" spans="1:18" ht="30" customHeight="1" x14ac:dyDescent="0.25">
      <c r="A73" s="247" t="s">
        <v>161</v>
      </c>
      <c r="B73" s="247"/>
      <c r="C73" s="247"/>
      <c r="D73" s="247"/>
      <c r="E73" s="247"/>
      <c r="F73" s="247"/>
      <c r="G73" s="247"/>
      <c r="H73" s="247"/>
      <c r="I73" s="9"/>
      <c r="J73" s="9"/>
      <c r="K73" s="11"/>
      <c r="L73" s="11"/>
      <c r="M73" s="11"/>
      <c r="N73" s="11"/>
      <c r="O73" s="11"/>
      <c r="P73" s="11"/>
      <c r="Q73" s="11"/>
      <c r="R73" s="11"/>
    </row>
    <row r="74" spans="1:18" ht="27.75" customHeight="1" x14ac:dyDescent="0.25">
      <c r="A74" s="247" t="s">
        <v>162</v>
      </c>
      <c r="B74" s="247"/>
      <c r="C74" s="247"/>
      <c r="D74" s="247"/>
      <c r="E74" s="247"/>
      <c r="F74" s="247"/>
      <c r="G74" s="247"/>
      <c r="H74" s="247"/>
      <c r="I74" s="9"/>
      <c r="J74" s="9"/>
      <c r="K74" s="11"/>
      <c r="L74" s="11"/>
      <c r="M74" s="11"/>
      <c r="N74" s="11"/>
      <c r="O74" s="11"/>
      <c r="P74" s="11"/>
      <c r="Q74" s="11"/>
      <c r="R74" s="11"/>
    </row>
    <row r="75" spans="1:18" ht="13.5" customHeight="1" x14ac:dyDescent="0.25">
      <c r="A75" s="248"/>
      <c r="B75" s="248"/>
      <c r="C75" s="248"/>
      <c r="D75" s="248"/>
      <c r="E75" s="248"/>
      <c r="F75" s="248"/>
      <c r="G75" s="248"/>
      <c r="H75" s="248"/>
      <c r="I75" s="107"/>
      <c r="J75" s="107"/>
      <c r="K75" s="11"/>
      <c r="L75" s="11"/>
      <c r="M75" s="11"/>
      <c r="N75" s="11"/>
      <c r="O75" s="11"/>
      <c r="P75" s="11"/>
      <c r="Q75" s="11"/>
      <c r="R75" s="11"/>
    </row>
    <row r="76" spans="1:18" ht="13.5" customHeight="1" x14ac:dyDescent="0.25">
      <c r="A76" s="229" t="s">
        <v>70</v>
      </c>
      <c r="B76" s="229"/>
      <c r="C76" s="229"/>
      <c r="D76" s="229"/>
      <c r="E76" s="229"/>
      <c r="F76" s="229"/>
      <c r="G76" s="229"/>
      <c r="H76" s="229"/>
      <c r="I76" s="107"/>
      <c r="J76" s="107"/>
      <c r="K76" s="11"/>
      <c r="L76" s="11"/>
      <c r="M76" s="11"/>
      <c r="N76" s="11"/>
      <c r="O76" s="11"/>
      <c r="P76" s="11"/>
      <c r="Q76" s="11"/>
      <c r="R76" s="11"/>
    </row>
    <row r="77" spans="1:18" ht="28.5" customHeight="1" x14ac:dyDescent="0.25">
      <c r="A77" s="247" t="s">
        <v>163</v>
      </c>
      <c r="B77" s="247"/>
      <c r="C77" s="247"/>
      <c r="D77" s="247"/>
      <c r="E77" s="247"/>
      <c r="F77" s="247"/>
      <c r="G77" s="247"/>
      <c r="H77" s="247"/>
      <c r="I77" s="9"/>
      <c r="J77" s="9"/>
      <c r="K77" s="11"/>
      <c r="L77" s="11"/>
      <c r="M77" s="11"/>
      <c r="N77" s="11"/>
      <c r="O77" s="11"/>
      <c r="P77" s="11"/>
      <c r="Q77" s="11"/>
      <c r="R77" s="11"/>
    </row>
    <row r="78" spans="1:18" ht="57.75" customHeight="1" x14ac:dyDescent="0.25">
      <c r="A78" s="247" t="s">
        <v>164</v>
      </c>
      <c r="B78" s="247"/>
      <c r="C78" s="247"/>
      <c r="D78" s="247"/>
      <c r="E78" s="247"/>
      <c r="F78" s="247"/>
      <c r="G78" s="247"/>
      <c r="H78" s="247"/>
      <c r="I78" s="9"/>
      <c r="J78" s="9"/>
      <c r="K78" s="11"/>
      <c r="L78" s="11"/>
      <c r="M78" s="11"/>
      <c r="N78" s="11"/>
      <c r="O78" s="11"/>
      <c r="P78" s="11"/>
      <c r="Q78" s="11"/>
      <c r="R78" s="11"/>
    </row>
    <row r="79" spans="1:18" ht="17.25" customHeight="1" x14ac:dyDescent="0.25">
      <c r="A79" s="248"/>
      <c r="B79" s="248"/>
      <c r="C79" s="248"/>
      <c r="D79" s="248"/>
      <c r="E79" s="248"/>
      <c r="F79" s="248"/>
      <c r="G79" s="248"/>
      <c r="H79" s="248"/>
      <c r="I79" s="107"/>
      <c r="J79" s="107"/>
      <c r="K79" s="11"/>
      <c r="L79" s="11"/>
      <c r="M79" s="11"/>
      <c r="N79" s="11"/>
      <c r="O79" s="11"/>
      <c r="P79" s="11"/>
      <c r="Q79" s="11"/>
      <c r="R79" s="11"/>
    </row>
    <row r="80" spans="1:18" x14ac:dyDescent="0.25">
      <c r="A80" s="229" t="s">
        <v>117</v>
      </c>
      <c r="B80" s="229"/>
      <c r="C80" s="229"/>
      <c r="D80" s="229"/>
      <c r="E80" s="229"/>
      <c r="F80" s="229"/>
      <c r="G80" s="229"/>
      <c r="H80" s="229"/>
      <c r="I80" s="112"/>
      <c r="J80" s="112"/>
      <c r="K80" s="12"/>
      <c r="L80" s="12"/>
      <c r="M80" s="12"/>
      <c r="N80" s="12"/>
      <c r="O80" s="12"/>
      <c r="P80" s="12"/>
      <c r="Q80" s="12"/>
      <c r="R80" s="12"/>
    </row>
    <row r="81" spans="1:18" ht="13.5" customHeight="1" x14ac:dyDescent="0.25">
      <c r="A81" s="202"/>
      <c r="B81" s="202"/>
      <c r="C81" s="202"/>
      <c r="D81" s="202"/>
      <c r="E81" s="202"/>
      <c r="F81" s="202"/>
      <c r="G81" s="202"/>
      <c r="H81" s="202"/>
      <c r="I81" s="108"/>
      <c r="J81" s="108"/>
      <c r="K81" s="12"/>
      <c r="L81" s="12"/>
      <c r="M81" s="12"/>
      <c r="N81" s="12"/>
      <c r="O81" s="12"/>
      <c r="P81" s="12"/>
      <c r="Q81" s="12"/>
      <c r="R81" s="12"/>
    </row>
    <row r="82" spans="1:18" ht="15.75" customHeight="1" x14ac:dyDescent="0.25">
      <c r="A82" s="249" t="s">
        <v>165</v>
      </c>
      <c r="B82" s="250"/>
      <c r="C82" s="250"/>
      <c r="D82" s="250"/>
      <c r="E82" s="250"/>
      <c r="F82" s="250"/>
      <c r="G82" s="250"/>
      <c r="H82" s="250"/>
      <c r="I82" s="11"/>
      <c r="J82" s="11"/>
      <c r="K82" s="11"/>
      <c r="L82" s="11"/>
      <c r="M82" s="11"/>
      <c r="N82" s="11"/>
      <c r="O82" s="11"/>
      <c r="P82" s="11"/>
      <c r="Q82" s="11"/>
      <c r="R82" s="11"/>
    </row>
    <row r="83" spans="1:18" x14ac:dyDescent="0.25">
      <c r="A83" s="202"/>
      <c r="B83" s="202"/>
      <c r="C83" s="202"/>
      <c r="D83" s="202"/>
      <c r="E83" s="202"/>
      <c r="F83" s="202"/>
      <c r="G83" s="202"/>
      <c r="H83" s="202"/>
      <c r="I83" s="1"/>
      <c r="J83" s="1"/>
      <c r="K83" s="1"/>
      <c r="L83" s="1"/>
      <c r="M83" s="1"/>
      <c r="N83" s="1"/>
      <c r="O83" s="1"/>
      <c r="P83" s="1"/>
      <c r="Q83" s="1"/>
      <c r="R83" s="1"/>
    </row>
  </sheetData>
  <mergeCells count="84">
    <mergeCell ref="A80:H80"/>
    <mergeCell ref="A81:H81"/>
    <mergeCell ref="A83:H83"/>
    <mergeCell ref="A82:H82"/>
    <mergeCell ref="A78:H78"/>
    <mergeCell ref="A75:H75"/>
    <mergeCell ref="A76:H76"/>
    <mergeCell ref="A79:H79"/>
    <mergeCell ref="A73:H73"/>
    <mergeCell ref="A74:H74"/>
    <mergeCell ref="A77:H77"/>
    <mergeCell ref="A70:H70"/>
    <mergeCell ref="A71:H71"/>
    <mergeCell ref="A72:H72"/>
    <mergeCell ref="A65:H65"/>
    <mergeCell ref="A66:H66"/>
    <mergeCell ref="A67:H67"/>
    <mergeCell ref="A68:H68"/>
    <mergeCell ref="A69:H69"/>
    <mergeCell ref="A62:H62"/>
    <mergeCell ref="A63:H63"/>
    <mergeCell ref="A59:H59"/>
    <mergeCell ref="A60:H60"/>
    <mergeCell ref="A64:H64"/>
    <mergeCell ref="A56:H56"/>
    <mergeCell ref="A54:H54"/>
    <mergeCell ref="A57:H57"/>
    <mergeCell ref="A58:H58"/>
    <mergeCell ref="A61:H61"/>
    <mergeCell ref="A50:H50"/>
    <mergeCell ref="A51:H51"/>
    <mergeCell ref="A53:H53"/>
    <mergeCell ref="A52:H52"/>
    <mergeCell ref="A55:H55"/>
    <mergeCell ref="A47:H47"/>
    <mergeCell ref="A48:H48"/>
    <mergeCell ref="A49:H49"/>
    <mergeCell ref="Q49:R49"/>
    <mergeCell ref="A36:H36"/>
    <mergeCell ref="A38:H38"/>
    <mergeCell ref="A45:H45"/>
    <mergeCell ref="A44:H44"/>
    <mergeCell ref="A46:H46"/>
    <mergeCell ref="A14:H14"/>
    <mergeCell ref="A21:H21"/>
    <mergeCell ref="A3:H3"/>
    <mergeCell ref="A10:H10"/>
    <mergeCell ref="A12:H12"/>
    <mergeCell ref="A11:H11"/>
    <mergeCell ref="A13:H13"/>
    <mergeCell ref="A15:H15"/>
    <mergeCell ref="A19:H19"/>
    <mergeCell ref="A20:H20"/>
    <mergeCell ref="A16:H16"/>
    <mergeCell ref="A17:H17"/>
    <mergeCell ref="A18:H18"/>
    <mergeCell ref="A2:H2"/>
    <mergeCell ref="A8:H8"/>
    <mergeCell ref="A5:H5"/>
    <mergeCell ref="A7:H7"/>
    <mergeCell ref="A9:H9"/>
    <mergeCell ref="A6:H6"/>
    <mergeCell ref="A1:H1"/>
    <mergeCell ref="A43:H43"/>
    <mergeCell ref="A37:H37"/>
    <mergeCell ref="A39:H39"/>
    <mergeCell ref="A40:H40"/>
    <mergeCell ref="A4:H4"/>
    <mergeCell ref="A41:H41"/>
    <mergeCell ref="A42:H42"/>
    <mergeCell ref="A35:H35"/>
    <mergeCell ref="A34:H34"/>
    <mergeCell ref="A33:H33"/>
    <mergeCell ref="A28:H28"/>
    <mergeCell ref="A27:H27"/>
    <mergeCell ref="A29:H29"/>
    <mergeCell ref="A30:H30"/>
    <mergeCell ref="A31:H31"/>
    <mergeCell ref="A22:H22"/>
    <mergeCell ref="A32:H32"/>
    <mergeCell ref="A23:H23"/>
    <mergeCell ref="A25:H25"/>
    <mergeCell ref="A24:H24"/>
    <mergeCell ref="A26:H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Հ3 Մաս 1 և 2</vt:lpstr>
      <vt:lpstr>Հ3 Մաս 3</vt:lpstr>
      <vt:lpstr>Հ3 Մաս 4</vt:lpstr>
      <vt:lpstr>Հ4</vt:lpstr>
      <vt:lpstr>Հ5</vt:lpstr>
      <vt:lpstr>Հ6</vt:lpstr>
      <vt:lpstr>Հ7 Ձև1</vt:lpstr>
      <vt:lpstr>Հ7 Ձև2</vt:lpstr>
      <vt:lpstr>Հ8</vt:lpstr>
      <vt:lpstr>Հ9</vt:lpstr>
      <vt:lpstr>Հ10</vt:lpstr>
      <vt:lpstr>Լրացման պահանջներ</vt:lpstr>
      <vt:lpstr>'Հ3 Մաս 1 և 2'!_ftnref10</vt:lpstr>
      <vt:lpstr>'Հ3 Մաս 1 և 2'!_ftnref11</vt:lpstr>
      <vt:lpstr>'Հ3 Մաս 1 և 2'!_ftnref12</vt:lpstr>
      <vt:lpstr>'Հ3 Մաս 1 և 2'!_ftnref13</vt:lpstr>
      <vt:lpstr>'Հ3 Մաս 1 և 2'!_ftnref14</vt:lpstr>
      <vt:lpstr>'Հ3 Մաս 1 և 2'!_ftnref17</vt:lpstr>
      <vt:lpstr>'Հ3 Մաս 1 և 2'!_ftnref2</vt:lpstr>
      <vt:lpstr>'Հ3 Մաս 1 և 2'!_ftnref4</vt:lpstr>
      <vt:lpstr>'Հ3 Մաս 1 և 2'!_ftnref5</vt:lpstr>
      <vt:lpstr>'Հ3 Մաս 1 և 2'!_ftnref6</vt:lpstr>
      <vt:lpstr>'Հ3 Մաս 1 և 2'!_ftnref7</vt:lpstr>
      <vt:lpstr>'Հ3 Մաս 1 և 2'!_ftnref8</vt:lpstr>
      <vt:lpstr>'Հ3 Մաս 1 և 2'!_ftnref9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2023-03-24T09:03:57Z</dcterms:modified>
</cp:coreProperties>
</file>